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160" windowHeight="8745"/>
  </bookViews>
  <sheets>
    <sheet name="Krycí list" sheetId="1" r:id="rId1"/>
    <sheet name="Rekapitulace" sheetId="2" r:id="rId2"/>
    <sheet name="Položky" sheetId="3" r:id="rId3"/>
  </sheets>
  <definedNames>
    <definedName name="cisloobjektu">'Krycí list'!$A$5</definedName>
    <definedName name="cislostavby">'Krycí list'!$A$7</definedName>
    <definedName name="Datum">'Krycí list'!$B$27</definedName>
    <definedName name="Dil">Rekapitulace!$A$6</definedName>
    <definedName name="Dodavka">Rekapitulace!$G$10</definedName>
    <definedName name="Dodavka0">Položky!#REF!</definedName>
    <definedName name="HSV">Rekapitulace!$E$10</definedName>
    <definedName name="HSV0">Položky!#REF!</definedName>
    <definedName name="HZS">Rekapitulace!$I$10</definedName>
    <definedName name="HZS0">Položky!#REF!</definedName>
    <definedName name="JKSO">'Krycí list'!$G$2</definedName>
    <definedName name="MJ">'Krycí list'!$G$5</definedName>
    <definedName name="Mont">Rekapitulace!$H$10</definedName>
    <definedName name="Montaz0">Položky!#REF!</definedName>
    <definedName name="NazevDilu">Rekapitulace!$B$6</definedName>
    <definedName name="nazevobjektu">'Krycí list'!$C$5</definedName>
    <definedName name="nazevstavby">'Krycí list'!$C$7</definedName>
    <definedName name="_xlnm.Print_Titles" localSheetId="2">Položky!$1:$6</definedName>
    <definedName name="_xlnm.Print_Titles" localSheetId="1">Rekapitulace!$1:$6</definedName>
    <definedName name="Objednatel">'Krycí list'!$C$10</definedName>
    <definedName name="_xlnm.Print_Area" localSheetId="0">'Krycí list'!$A$1:$G$45</definedName>
    <definedName name="_xlnm.Print_Area" localSheetId="2">Položky!$A$1:$K$32</definedName>
    <definedName name="_xlnm.Print_Area" localSheetId="1">Rekapitulace!$A$1:$I$24</definedName>
    <definedName name="PocetMJ">'Krycí list'!$G$6</definedName>
    <definedName name="Poznamka">'Krycí list'!$B$37</definedName>
    <definedName name="Projektant">'Krycí list'!$C$8</definedName>
    <definedName name="PSV">Rekapitulace!$F$10</definedName>
    <definedName name="PSV0">Položky!#REF!</definedName>
    <definedName name="SazbaDPH1">'Krycí list'!$C$30</definedName>
    <definedName name="SazbaDPH2">'Krycí list'!$C$32</definedName>
    <definedName name="SloupecCC">Položky!$G$6</definedName>
    <definedName name="SloupecCisloPol">Položky!$B$6</definedName>
    <definedName name="SloupecCH">Položky!$I$6</definedName>
    <definedName name="SloupecJC">Položky!$F$6</definedName>
    <definedName name="SloupecJH">Položky!$H$6</definedName>
    <definedName name="SloupecMJ">Položky!$D$6</definedName>
    <definedName name="SloupecMnozstvi">Položky!$E$6</definedName>
    <definedName name="SloupecNazPol">Položky!$C$6</definedName>
    <definedName name="SloupecPC">Položky!$A$6</definedName>
    <definedName name="solver_lin" localSheetId="2" hidden="1">0</definedName>
    <definedName name="solver_num" localSheetId="2" hidden="1">0</definedName>
    <definedName name="solver_opt" localSheetId="2" hidden="1">Položky!#REF!</definedName>
    <definedName name="solver_typ" localSheetId="2" hidden="1">1</definedName>
    <definedName name="solver_val" localSheetId="2" hidden="1">0</definedName>
    <definedName name="Typ">Položky!#REF!</definedName>
    <definedName name="VRN">Rekapitulace!$H$23</definedName>
    <definedName name="VRNKc">Rekapitulace!#REF!</definedName>
    <definedName name="VRNnazev">Rekapitulace!#REF!</definedName>
    <definedName name="VRNproc">Rekapitulace!#REF!</definedName>
    <definedName name="VRNzakl">Rekapitulace!#REF!</definedName>
    <definedName name="Zakazka">'Krycí list'!$G$11</definedName>
    <definedName name="Zaklad22">'Krycí list'!$F$32</definedName>
    <definedName name="Zaklad5">'Krycí list'!$F$30</definedName>
    <definedName name="Zhotovitel">'Krycí list'!$C$11:$E$11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G31" i="3"/>
  <c r="BF31"/>
  <c r="BE31"/>
  <c r="BD31"/>
  <c r="K31"/>
  <c r="I31"/>
  <c r="G31"/>
  <c r="BC31" s="1"/>
  <c r="BG30"/>
  <c r="BF30"/>
  <c r="BE30"/>
  <c r="BD30"/>
  <c r="K30"/>
  <c r="I30"/>
  <c r="G30"/>
  <c r="BC30" s="1"/>
  <c r="BG29"/>
  <c r="BF29"/>
  <c r="BE29"/>
  <c r="BD29"/>
  <c r="K29"/>
  <c r="I29"/>
  <c r="G29"/>
  <c r="BC29" s="1"/>
  <c r="BG28"/>
  <c r="BG32" s="1"/>
  <c r="I9" i="2" s="1"/>
  <c r="BF28" i="3"/>
  <c r="BE28"/>
  <c r="BD28"/>
  <c r="K28"/>
  <c r="K32" s="1"/>
  <c r="I28"/>
  <c r="G28"/>
  <c r="BC28" s="1"/>
  <c r="BG27"/>
  <c r="BF27"/>
  <c r="BF32" s="1"/>
  <c r="H9" i="2" s="1"/>
  <c r="BE27" i="3"/>
  <c r="BD27"/>
  <c r="K27"/>
  <c r="I27"/>
  <c r="I32" s="1"/>
  <c r="G27"/>
  <c r="BC27" s="1"/>
  <c r="BG26"/>
  <c r="BF26"/>
  <c r="BE26"/>
  <c r="BD26"/>
  <c r="K26"/>
  <c r="I26"/>
  <c r="G26"/>
  <c r="BC26" s="1"/>
  <c r="BG25"/>
  <c r="BF25"/>
  <c r="BE25"/>
  <c r="BD25"/>
  <c r="BD32" s="1"/>
  <c r="F9" i="2" s="1"/>
  <c r="K25" i="3"/>
  <c r="I25"/>
  <c r="G25"/>
  <c r="BC25" s="1"/>
  <c r="B9" i="2"/>
  <c r="A9"/>
  <c r="BE32" i="3"/>
  <c r="G9" i="2" s="1"/>
  <c r="C32" i="3"/>
  <c r="BG22"/>
  <c r="BF22"/>
  <c r="BE22"/>
  <c r="BC22"/>
  <c r="K22"/>
  <c r="I22"/>
  <c r="G22"/>
  <c r="BD22" s="1"/>
  <c r="BG20"/>
  <c r="BF20"/>
  <c r="BE20"/>
  <c r="BC20"/>
  <c r="K20"/>
  <c r="I20"/>
  <c r="G20"/>
  <c r="BD20" s="1"/>
  <c r="BG18"/>
  <c r="BF18"/>
  <c r="BE18"/>
  <c r="BC18"/>
  <c r="K18"/>
  <c r="I18"/>
  <c r="G18"/>
  <c r="BD18" s="1"/>
  <c r="BG16"/>
  <c r="BF16"/>
  <c r="BE16"/>
  <c r="BC16"/>
  <c r="K16"/>
  <c r="I16"/>
  <c r="G16"/>
  <c r="BD16" s="1"/>
  <c r="BG14"/>
  <c r="BF14"/>
  <c r="BE14"/>
  <c r="BC14"/>
  <c r="K14"/>
  <c r="I14"/>
  <c r="G14"/>
  <c r="BD14" s="1"/>
  <c r="BG12"/>
  <c r="BG23" s="1"/>
  <c r="I8" i="2" s="1"/>
  <c r="BF12" i="3"/>
  <c r="BE12"/>
  <c r="BC12"/>
  <c r="BC23" s="1"/>
  <c r="E8" i="2" s="1"/>
  <c r="K12" i="3"/>
  <c r="I12"/>
  <c r="G12"/>
  <c r="BD12" s="1"/>
  <c r="B8" i="2"/>
  <c r="A8"/>
  <c r="C23" i="3"/>
  <c r="BG8"/>
  <c r="BG10" s="1"/>
  <c r="I7" i="2" s="1"/>
  <c r="BF8" i="3"/>
  <c r="BF10" s="1"/>
  <c r="H7" i="2" s="1"/>
  <c r="BE8" i="3"/>
  <c r="BE10" s="1"/>
  <c r="G7" i="2" s="1"/>
  <c r="BD8" i="3"/>
  <c r="BD10" s="1"/>
  <c r="F7" i="2" s="1"/>
  <c r="K8" i="3"/>
  <c r="K10" s="1"/>
  <c r="I8"/>
  <c r="I10" s="1"/>
  <c r="G8"/>
  <c r="BC8" s="1"/>
  <c r="BC10" s="1"/>
  <c r="E7" i="2" s="1"/>
  <c r="B7"/>
  <c r="A7"/>
  <c r="C10" i="3"/>
  <c r="E4"/>
  <c r="C4"/>
  <c r="F3"/>
  <c r="C3"/>
  <c r="C2" i="2"/>
  <c r="C1"/>
  <c r="C33" i="1"/>
  <c r="F33" s="1"/>
  <c r="C31"/>
  <c r="C9"/>
  <c r="D2"/>
  <c r="C2"/>
  <c r="I10" i="2" l="1"/>
  <c r="C21" i="1" s="1"/>
  <c r="BD23" i="3"/>
  <c r="F8" i="2" s="1"/>
  <c r="BE23" i="3"/>
  <c r="G8" i="2" s="1"/>
  <c r="G10" s="1"/>
  <c r="C18" i="1" s="1"/>
  <c r="BC32" i="3"/>
  <c r="E9" i="2" s="1"/>
  <c r="E10" s="1"/>
  <c r="C15" i="1" s="1"/>
  <c r="K23" i="3"/>
  <c r="I23"/>
  <c r="BF23"/>
  <c r="H8" i="2" s="1"/>
  <c r="H10" s="1"/>
  <c r="C17" i="1" s="1"/>
  <c r="F10" i="2"/>
  <c r="C16" i="1" s="1"/>
  <c r="G10" i="3"/>
  <c r="G23"/>
  <c r="G32"/>
  <c r="C19" i="1" l="1"/>
  <c r="C22" s="1"/>
  <c r="C23" l="1"/>
  <c r="F30" s="1"/>
  <c r="F31" s="1"/>
  <c r="F34" s="1"/>
</calcChain>
</file>

<file path=xl/sharedStrings.xml><?xml version="1.0" encoding="utf-8"?>
<sst xmlns="http://schemas.openxmlformats.org/spreadsheetml/2006/main" count="167" uniqueCount="121">
  <si>
    <t>Rozpočet</t>
  </si>
  <si>
    <t xml:space="preserve">JKSO </t>
  </si>
  <si>
    <t>Objekt</t>
  </si>
  <si>
    <t>Název objektu</t>
  </si>
  <si>
    <t xml:space="preserve">SKP </t>
  </si>
  <si>
    <t xml:space="preserve"> </t>
  </si>
  <si>
    <t>Měrná jednotka</t>
  </si>
  <si>
    <t>Stavba</t>
  </si>
  <si>
    <t>Název stavby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</si>
  <si>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</si>
  <si>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</si>
  <si>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</si>
  <si>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</si>
  <si>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</si>
  <si>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</si>
  <si>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</si>
  <si>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</si>
  <si>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</si>
  <si>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Základní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</si>
  <si>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</si>
  <si>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</si>
  <si>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</si>
  <si>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</si>
  <si>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</si>
  <si>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</si>
  <si>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</si>
  <si>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</si>
  <si>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HZS</t>
  </si>
  <si>
    <t>ZRN+HZS</t>
  </si>
  <si>
    <t>ZRN+ost.náklady+HZS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</si>
  <si>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</si>
  <si>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</si>
  <si>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</si>
  <si>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</si>
  <si>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</si>
  <si>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</si>
  <si>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</si>
  <si>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>Základ pro DPH</t>
  </si>
  <si>
    <t xml:space="preserve">%  </t>
  </si>
  <si>
    <t>DPH</t>
  </si>
  <si>
    <t xml:space="preserve">% </t>
  </si>
  <si>
    <t>CENA ZA OBJEKT CELKEM</t>
  </si>
  <si>
    <t>Poznámka :</t>
  </si>
  <si>
    <t>Stavba :</t>
  </si>
  <si>
    <t>Rozpočet :</t>
  </si>
  <si>
    <t>Objekt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</si>
  <si>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</si>
  <si>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</si>
  <si>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</si>
  <si>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</si>
  <si>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</si>
  <si>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</si>
  <si>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</si>
  <si>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</si>
  <si>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</si>
  <si>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</si>
  <si>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</si>
  <si>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</si>
  <si>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</si>
  <si>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</si>
  <si>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</si>
  <si>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hmotnost / MJ</t>
  </si>
  <si>
    <t>hmotnost celk.(t)</t>
  </si>
  <si>
    <t>dem.hmot / MJ</t>
  </si>
  <si>
    <t>dem. hmot. celk.(t)</t>
  </si>
  <si>
    <t>Díl:</t>
  </si>
  <si>
    <t>Celkem za</t>
  </si>
  <si>
    <t>Slepý rozpočet</t>
  </si>
  <si>
    <t>SOŠ Josefa Sousedíka Vsetín</t>
  </si>
  <si>
    <t>D 1.1</t>
  </si>
  <si>
    <t>Stavební řešení</t>
  </si>
  <si>
    <t>95</t>
  </si>
  <si>
    <t>Dokončovací konstrukce na pozemních stavbách</t>
  </si>
  <si>
    <t>952902110R00</t>
  </si>
  <si>
    <t>Čištění zametáním v místnostech a chodbách</t>
  </si>
  <si>
    <t>m2</t>
  </si>
  <si>
    <t>viz PD Půdorys krovu - stávající stav:(30,25*8,70)-(0,60*0,25*4)</t>
  </si>
  <si>
    <t>713</t>
  </si>
  <si>
    <t>Izolace tepelné</t>
  </si>
  <si>
    <t>713100832R00</t>
  </si>
  <si>
    <t>Odstr. tepelné izolace z min. desek tl. do 200 mm</t>
  </si>
  <si>
    <t>713111111RT2</t>
  </si>
  <si>
    <t>Izolace tepelné stropů vrchem kladené volně 2 vrstvy - materiál ve specifikaci</t>
  </si>
  <si>
    <t>viz PD Půdorys krovu - nový stav:(30,25*8,70)-(0,60*0,25*4)</t>
  </si>
  <si>
    <t>713111231R00</t>
  </si>
  <si>
    <t>Montáž parozábrany stropů shora s přelepením spojů</t>
  </si>
  <si>
    <t>63150835.A</t>
  </si>
  <si>
    <t>Plsť nekašírovaná skleněná tl. 140mm součinitel tepelné vodivosti 0,039 W/mK</t>
  </si>
  <si>
    <t>viz pol.č. 713111111RT2:262,575*2*1,02</t>
  </si>
  <si>
    <t>673522241</t>
  </si>
  <si>
    <t>Fólie podstřešní 1,5 x 50 m Sd = 0,02 proti usazování prachu</t>
  </si>
  <si>
    <t>viz pol.č. 713111231R00:262,575*2*1,13</t>
  </si>
  <si>
    <t>998713102R00</t>
  </si>
  <si>
    <t xml:space="preserve">Přesun hmot pro izolace tepelné, výšky do 12 m </t>
  </si>
  <si>
    <t>t</t>
  </si>
  <si>
    <t>D96</t>
  </si>
  <si>
    <t>Přesuny suti a vybouraných hmot</t>
  </si>
  <si>
    <t>979011111R00</t>
  </si>
  <si>
    <t>Svislá doprava suti a vybour. hmot za 2.NP a 1.PP generováno softwarem automaticky</t>
  </si>
  <si>
    <t>979011121R00</t>
  </si>
  <si>
    <t>Příplatek za každé další podlaží generováno softwarem automaticky</t>
  </si>
  <si>
    <t>979081111R00</t>
  </si>
  <si>
    <t>Odvoz suti a vybour. hmot na skládku do 1 km generováno softwarem automaticky</t>
  </si>
  <si>
    <t>979081121R00</t>
  </si>
  <si>
    <t>Příplatek k odvozu za každý další 1 km generováno softwarem automaticky</t>
  </si>
  <si>
    <t>979082111R00</t>
  </si>
  <si>
    <t>Vnitrostaveništní doprava suti do 10 m generováno softwarem automaticky</t>
  </si>
  <si>
    <t>979082121R00</t>
  </si>
  <si>
    <t>Příplatek k vnitrost. dopravě suti za dalších 5 m generováno softwarem automaticky</t>
  </si>
  <si>
    <t>979990144R00</t>
  </si>
  <si>
    <t>Poplatek za skládku suti - minerální vata generováno softwarem automaticky</t>
  </si>
  <si>
    <t>Zlínský kraj, tř. Tomáše Bati 21, Zlín</t>
  </si>
  <si>
    <t>Ing. Zdeněk Jiříček, Luční 2001, Vsetín</t>
  </si>
  <si>
    <t xml:space="preserve">Nedílnou součástí výkazu výměr je projektová dokumentace zpracovaná ing. Zdeňkem Jiříčkem v dubnu 2016.                                                                                                                                     Položky výkazu výměr částečně označené v číslu položky výrazem "PC" nejsou zařazeny v cenové soustavě RTS.                                                                                                                                  Zkratky 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PD = Projektová dokumentace                                                                                                                                                                                                                                                                                  TZ = Technická zpráva                                                                                                                                                                                                                  </t>
  </si>
  <si>
    <t>Cenová soustava</t>
  </si>
  <si>
    <t>RTS 2016/I</t>
  </si>
  <si>
    <t>928.1</t>
  </si>
  <si>
    <t>SO 04</t>
  </si>
  <si>
    <t>Zateplení střechy na pavilonu 4</t>
  </si>
  <si>
    <t>SOUPIS PRACÍ</t>
  </si>
  <si>
    <t>Dokum. skut. prov.</t>
  </si>
</sst>
</file>

<file path=xl/styles.xml><?xml version="1.0" encoding="utf-8"?>
<styleSheet xmlns="http://schemas.openxmlformats.org/spreadsheetml/2006/main">
  <numFmts count="4">
    <numFmt numFmtId="164" formatCode="dd/mm/yy"/>
    <numFmt numFmtId="165" formatCode="0.0"/>
    <numFmt numFmtId="166" formatCode="#,##0\ &quot;Kč&quot;"/>
    <numFmt numFmtId="167" formatCode="#,##0.00000"/>
  </numFmts>
  <fonts count="20">
    <font>
      <sz val="10"/>
      <name val="Arial CE"/>
      <charset val="238"/>
    </font>
    <font>
      <b/>
      <sz val="14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12"/>
      <name val="Arial"/>
      <family val="2"/>
      <charset val="238"/>
    </font>
    <font>
      <sz val="8"/>
      <name val="Arial"/>
      <family val="2"/>
      <charset val="238"/>
    </font>
    <font>
      <sz val="10"/>
      <name val="Arial CE"/>
    </font>
    <font>
      <b/>
      <u/>
      <sz val="12"/>
      <name val="Arial"/>
      <family val="2"/>
      <charset val="238"/>
    </font>
    <font>
      <b/>
      <u/>
      <sz val="10"/>
      <name val="Arial"/>
      <family val="2"/>
      <charset val="238"/>
    </font>
    <font>
      <u/>
      <sz val="10"/>
      <name val="Arial"/>
      <family val="2"/>
      <charset val="238"/>
    </font>
    <font>
      <sz val="10"/>
      <color indexed="9"/>
      <name val="Arial"/>
      <family val="2"/>
      <charset val="238"/>
    </font>
    <font>
      <sz val="8"/>
      <color indexed="9"/>
      <name val="Arial"/>
      <family val="2"/>
      <charset val="238"/>
    </font>
    <font>
      <sz val="8"/>
      <color indexed="12"/>
      <name val="Arial"/>
      <family val="2"/>
      <charset val="238"/>
    </font>
    <font>
      <sz val="10"/>
      <color indexed="12"/>
      <name val="Arial"/>
      <family val="2"/>
      <charset val="238"/>
    </font>
    <font>
      <b/>
      <i/>
      <sz val="10"/>
      <name val="Arial"/>
      <family val="2"/>
      <charset val="238"/>
    </font>
    <font>
      <b/>
      <sz val="8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40"/>
      </patternFill>
    </fill>
  </fills>
  <borders count="6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</borders>
  <cellStyleXfs count="2">
    <xf numFmtId="0" fontId="0" fillId="0" borderId="0"/>
    <xf numFmtId="0" fontId="8" fillId="0" borderId="0"/>
  </cellStyleXfs>
  <cellXfs count="230">
    <xf numFmtId="0" fontId="0" fillId="0" borderId="0" xfId="0"/>
    <xf numFmtId="0" fontId="1" fillId="0" borderId="1" xfId="0" applyFont="1" applyBorder="1" applyAlignment="1">
      <alignment horizontal="centerContinuous" vertical="top"/>
    </xf>
    <xf numFmtId="0" fontId="2" fillId="0" borderId="1" xfId="0" applyFont="1" applyBorder="1" applyAlignment="1">
      <alignment horizontal="centerContinuous"/>
    </xf>
    <xf numFmtId="0" fontId="2" fillId="0" borderId="0" xfId="0" applyFont="1"/>
    <xf numFmtId="0" fontId="3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centerContinuous"/>
    </xf>
    <xf numFmtId="0" fontId="5" fillId="2" borderId="4" xfId="0" applyFont="1" applyFill="1" applyBorder="1" applyAlignment="1">
      <alignment horizontal="left"/>
    </xf>
    <xf numFmtId="0" fontId="4" fillId="0" borderId="5" xfId="0" applyFont="1" applyBorder="1"/>
    <xf numFmtId="49" fontId="4" fillId="0" borderId="6" xfId="0" applyNumberFormat="1" applyFont="1" applyBorder="1" applyAlignment="1">
      <alignment horizontal="left"/>
    </xf>
    <xf numFmtId="0" fontId="2" fillId="0" borderId="7" xfId="0" applyFont="1" applyBorder="1"/>
    <xf numFmtId="0" fontId="4" fillId="0" borderId="8" xfId="0" applyFont="1" applyBorder="1"/>
    <xf numFmtId="0" fontId="4" fillId="0" borderId="9" xfId="0" applyFont="1" applyBorder="1"/>
    <xf numFmtId="0" fontId="4" fillId="0" borderId="10" xfId="0" applyFont="1" applyBorder="1"/>
    <xf numFmtId="0" fontId="4" fillId="0" borderId="11" xfId="0" applyFont="1" applyBorder="1" applyAlignment="1">
      <alignment horizontal="left"/>
    </xf>
    <xf numFmtId="0" fontId="3" fillId="0" borderId="7" xfId="0" applyFont="1" applyBorder="1"/>
    <xf numFmtId="49" fontId="4" fillId="0" borderId="11" xfId="0" applyNumberFormat="1" applyFont="1" applyBorder="1" applyAlignment="1">
      <alignment horizontal="left"/>
    </xf>
    <xf numFmtId="49" fontId="3" fillId="2" borderId="7" xfId="0" applyNumberFormat="1" applyFont="1" applyFill="1" applyBorder="1"/>
    <xf numFmtId="49" fontId="2" fillId="2" borderId="8" xfId="0" applyNumberFormat="1" applyFont="1" applyFill="1" applyBorder="1"/>
    <xf numFmtId="0" fontId="3" fillId="2" borderId="9" xfId="0" applyFont="1" applyFill="1" applyBorder="1"/>
    <xf numFmtId="0" fontId="2" fillId="2" borderId="9" xfId="0" applyFont="1" applyFill="1" applyBorder="1"/>
    <xf numFmtId="0" fontId="2" fillId="2" borderId="8" xfId="0" applyFont="1" applyFill="1" applyBorder="1"/>
    <xf numFmtId="0" fontId="4" fillId="0" borderId="10" xfId="0" applyFont="1" applyFill="1" applyBorder="1"/>
    <xf numFmtId="3" fontId="4" fillId="0" borderId="11" xfId="0" applyNumberFormat="1" applyFont="1" applyBorder="1" applyAlignment="1">
      <alignment horizontal="left"/>
    </xf>
    <xf numFmtId="0" fontId="2" fillId="0" borderId="0" xfId="0" applyFont="1" applyFill="1"/>
    <xf numFmtId="49" fontId="3" fillId="2" borderId="12" xfId="0" applyNumberFormat="1" applyFont="1" applyFill="1" applyBorder="1"/>
    <xf numFmtId="49" fontId="2" fillId="2" borderId="13" xfId="0" applyNumberFormat="1" applyFont="1" applyFill="1" applyBorder="1"/>
    <xf numFmtId="0" fontId="3" fillId="2" borderId="0" xfId="0" applyFont="1" applyFill="1" applyBorder="1"/>
    <xf numFmtId="0" fontId="2" fillId="2" borderId="0" xfId="0" applyFont="1" applyFill="1" applyBorder="1"/>
    <xf numFmtId="49" fontId="4" fillId="0" borderId="10" xfId="0" applyNumberFormat="1" applyFont="1" applyBorder="1" applyAlignment="1">
      <alignment horizontal="left"/>
    </xf>
    <xf numFmtId="0" fontId="4" fillId="0" borderId="14" xfId="0" applyFont="1" applyBorder="1"/>
    <xf numFmtId="0" fontId="4" fillId="0" borderId="10" xfId="0" applyNumberFormat="1" applyFont="1" applyBorder="1"/>
    <xf numFmtId="0" fontId="4" fillId="0" borderId="16" xfId="0" applyNumberFormat="1" applyFont="1" applyBorder="1" applyAlignment="1">
      <alignment horizontal="left"/>
    </xf>
    <xf numFmtId="0" fontId="2" fillId="0" borderId="0" xfId="0" applyNumberFormat="1" applyFont="1" applyBorder="1"/>
    <xf numFmtId="0" fontId="2" fillId="0" borderId="0" xfId="0" applyNumberFormat="1" applyFont="1"/>
    <xf numFmtId="0" fontId="4" fillId="0" borderId="16" xfId="0" applyFont="1" applyBorder="1" applyAlignment="1">
      <alignment horizontal="left"/>
    </xf>
    <xf numFmtId="0" fontId="2" fillId="0" borderId="0" xfId="0" applyFont="1" applyBorder="1"/>
    <xf numFmtId="0" fontId="4" fillId="0" borderId="10" xfId="0" applyFont="1" applyFill="1" applyBorder="1" applyAlignment="1"/>
    <xf numFmtId="0" fontId="4" fillId="0" borderId="16" xfId="0" applyFont="1" applyFill="1" applyBorder="1" applyAlignment="1"/>
    <xf numFmtId="0" fontId="2" fillId="0" borderId="0" xfId="0" applyFont="1" applyFill="1" applyBorder="1" applyAlignment="1"/>
    <xf numFmtId="0" fontId="4" fillId="0" borderId="10" xfId="0" applyFont="1" applyBorder="1" applyAlignment="1"/>
    <xf numFmtId="0" fontId="4" fillId="0" borderId="16" xfId="0" applyFont="1" applyBorder="1" applyAlignment="1"/>
    <xf numFmtId="3" fontId="2" fillId="0" borderId="0" xfId="0" applyNumberFormat="1" applyFont="1"/>
    <xf numFmtId="0" fontId="4" fillId="0" borderId="7" xfId="0" applyFont="1" applyBorder="1"/>
    <xf numFmtId="0" fontId="4" fillId="0" borderId="5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1" fillId="0" borderId="18" xfId="0" applyFont="1" applyBorder="1" applyAlignment="1">
      <alignment horizontal="centerContinuous" vertical="center"/>
    </xf>
    <xf numFmtId="0" fontId="6" fillId="0" borderId="19" xfId="0" applyFont="1" applyBorder="1" applyAlignment="1">
      <alignment horizontal="centerContinuous" vertical="center"/>
    </xf>
    <xf numFmtId="0" fontId="2" fillId="0" borderId="19" xfId="0" applyFont="1" applyBorder="1" applyAlignment="1">
      <alignment horizontal="centerContinuous" vertical="center"/>
    </xf>
    <xf numFmtId="0" fontId="2" fillId="0" borderId="20" xfId="0" applyFont="1" applyBorder="1" applyAlignment="1">
      <alignment horizontal="centerContinuous" vertical="center"/>
    </xf>
    <xf numFmtId="0" fontId="3" fillId="2" borderId="21" xfId="0" applyFont="1" applyFill="1" applyBorder="1" applyAlignment="1">
      <alignment horizontal="left"/>
    </xf>
    <xf numFmtId="0" fontId="2" fillId="2" borderId="22" xfId="0" applyFont="1" applyFill="1" applyBorder="1" applyAlignment="1">
      <alignment horizontal="left"/>
    </xf>
    <xf numFmtId="0" fontId="2" fillId="2" borderId="23" xfId="0" applyFont="1" applyFill="1" applyBorder="1" applyAlignment="1">
      <alignment horizontal="centerContinuous"/>
    </xf>
    <xf numFmtId="0" fontId="3" fillId="2" borderId="22" xfId="0" applyFont="1" applyFill="1" applyBorder="1" applyAlignment="1">
      <alignment horizontal="centerContinuous"/>
    </xf>
    <xf numFmtId="0" fontId="2" fillId="2" borderId="22" xfId="0" applyFont="1" applyFill="1" applyBorder="1" applyAlignment="1">
      <alignment horizontal="centerContinuous"/>
    </xf>
    <xf numFmtId="0" fontId="2" fillId="0" borderId="24" xfId="0" applyFont="1" applyBorder="1"/>
    <xf numFmtId="0" fontId="2" fillId="0" borderId="25" xfId="0" applyFont="1" applyBorder="1"/>
    <xf numFmtId="3" fontId="2" fillId="0" borderId="6" xfId="0" applyNumberFormat="1" applyFont="1" applyBorder="1"/>
    <xf numFmtId="0" fontId="2" fillId="0" borderId="2" xfId="0" applyFont="1" applyBorder="1"/>
    <xf numFmtId="3" fontId="2" fillId="0" borderId="4" xfId="0" applyNumberFormat="1" applyFont="1" applyBorder="1"/>
    <xf numFmtId="0" fontId="2" fillId="0" borderId="3" xfId="0" applyFont="1" applyBorder="1"/>
    <xf numFmtId="3" fontId="2" fillId="0" borderId="9" xfId="0" applyNumberFormat="1" applyFont="1" applyBorder="1"/>
    <xf numFmtId="0" fontId="2" fillId="0" borderId="8" xfId="0" applyFont="1" applyBorder="1"/>
    <xf numFmtId="0" fontId="2" fillId="0" borderId="26" xfId="0" applyFont="1" applyBorder="1"/>
    <xf numFmtId="0" fontId="2" fillId="0" borderId="25" xfId="0" applyFont="1" applyBorder="1" applyAlignment="1">
      <alignment shrinkToFit="1"/>
    </xf>
    <xf numFmtId="0" fontId="2" fillId="0" borderId="27" xfId="0" applyFont="1" applyBorder="1"/>
    <xf numFmtId="0" fontId="2" fillId="0" borderId="12" xfId="0" applyFont="1" applyBorder="1"/>
    <xf numFmtId="3" fontId="2" fillId="0" borderId="30" xfId="0" applyNumberFormat="1" applyFont="1" applyBorder="1"/>
    <xf numFmtId="0" fontId="2" fillId="0" borderId="28" xfId="0" applyFont="1" applyBorder="1"/>
    <xf numFmtId="3" fontId="2" fillId="0" borderId="31" xfId="0" applyNumberFormat="1" applyFont="1" applyBorder="1"/>
    <xf numFmtId="0" fontId="2" fillId="0" borderId="29" xfId="0" applyFont="1" applyBorder="1"/>
    <xf numFmtId="0" fontId="3" fillId="2" borderId="2" xfId="0" applyFont="1" applyFill="1" applyBorder="1"/>
    <xf numFmtId="0" fontId="3" fillId="2" borderId="4" xfId="0" applyFont="1" applyFill="1" applyBorder="1"/>
    <xf numFmtId="0" fontId="3" fillId="2" borderId="3" xfId="0" applyFont="1" applyFill="1" applyBorder="1"/>
    <xf numFmtId="0" fontId="3" fillId="2" borderId="32" xfId="0" applyFont="1" applyFill="1" applyBorder="1"/>
    <xf numFmtId="0" fontId="3" fillId="2" borderId="33" xfId="0" applyFont="1" applyFill="1" applyBorder="1"/>
    <xf numFmtId="0" fontId="2" fillId="0" borderId="13" xfId="0" applyFont="1" applyBorder="1"/>
    <xf numFmtId="0" fontId="2" fillId="0" borderId="34" xfId="0" applyFont="1" applyBorder="1"/>
    <xf numFmtId="0" fontId="2" fillId="0" borderId="35" xfId="0" applyFont="1" applyBorder="1"/>
    <xf numFmtId="0" fontId="2" fillId="0" borderId="0" xfId="0" applyFont="1" applyBorder="1" applyAlignment="1">
      <alignment horizontal="right"/>
    </xf>
    <xf numFmtId="164" fontId="2" fillId="0" borderId="0" xfId="0" applyNumberFormat="1" applyFont="1" applyBorder="1"/>
    <xf numFmtId="0" fontId="2" fillId="0" borderId="0" xfId="0" applyFont="1" applyFill="1" applyBorder="1"/>
    <xf numFmtId="0" fontId="2" fillId="0" borderId="36" xfId="0" applyFont="1" applyBorder="1"/>
    <xf numFmtId="0" fontId="2" fillId="0" borderId="37" xfId="0" applyFont="1" applyBorder="1"/>
    <xf numFmtId="0" fontId="2" fillId="0" borderId="38" xfId="0" applyFont="1" applyBorder="1"/>
    <xf numFmtId="0" fontId="2" fillId="0" borderId="39" xfId="0" applyFont="1" applyBorder="1"/>
    <xf numFmtId="165" fontId="2" fillId="0" borderId="40" xfId="0" applyNumberFormat="1" applyFont="1" applyBorder="1" applyAlignment="1">
      <alignment horizontal="right"/>
    </xf>
    <xf numFmtId="0" fontId="2" fillId="0" borderId="40" xfId="0" applyFont="1" applyBorder="1"/>
    <xf numFmtId="0" fontId="2" fillId="0" borderId="9" xfId="0" applyFont="1" applyBorder="1"/>
    <xf numFmtId="165" fontId="2" fillId="0" borderId="8" xfId="0" applyNumberFormat="1" applyFont="1" applyBorder="1" applyAlignment="1">
      <alignment horizontal="right"/>
    </xf>
    <xf numFmtId="0" fontId="6" fillId="2" borderId="28" xfId="0" applyFont="1" applyFill="1" applyBorder="1"/>
    <xf numFmtId="0" fontId="6" fillId="2" borderId="31" xfId="0" applyFont="1" applyFill="1" applyBorder="1"/>
    <xf numFmtId="0" fontId="6" fillId="2" borderId="29" xfId="0" applyFont="1" applyFill="1" applyBorder="1"/>
    <xf numFmtId="0" fontId="6" fillId="0" borderId="0" xfId="0" applyFont="1"/>
    <xf numFmtId="0" fontId="2" fillId="0" borderId="0" xfId="0" applyFont="1" applyAlignment="1"/>
    <xf numFmtId="0" fontId="2" fillId="0" borderId="0" xfId="0" applyFont="1" applyAlignment="1">
      <alignment vertical="justify"/>
    </xf>
    <xf numFmtId="0" fontId="3" fillId="0" borderId="45" xfId="1" applyFont="1" applyBorder="1"/>
    <xf numFmtId="0" fontId="2" fillId="0" borderId="45" xfId="1" applyFont="1" applyBorder="1"/>
    <xf numFmtId="0" fontId="2" fillId="0" borderId="45" xfId="1" applyFont="1" applyBorder="1" applyAlignment="1">
      <alignment horizontal="right"/>
    </xf>
    <xf numFmtId="0" fontId="2" fillId="0" borderId="46" xfId="1" applyFont="1" applyBorder="1"/>
    <xf numFmtId="0" fontId="2" fillId="0" borderId="45" xfId="0" applyNumberFormat="1" applyFont="1" applyBorder="1" applyAlignment="1">
      <alignment horizontal="left"/>
    </xf>
    <xf numFmtId="0" fontId="2" fillId="0" borderId="47" xfId="0" applyNumberFormat="1" applyFont="1" applyBorder="1"/>
    <xf numFmtId="0" fontId="3" fillId="0" borderId="50" xfId="1" applyFont="1" applyBorder="1"/>
    <xf numFmtId="0" fontId="2" fillId="0" borderId="50" xfId="1" applyFont="1" applyBorder="1"/>
    <xf numFmtId="0" fontId="2" fillId="0" borderId="50" xfId="1" applyFont="1" applyBorder="1" applyAlignment="1">
      <alignment horizontal="right"/>
    </xf>
    <xf numFmtId="49" fontId="1" fillId="0" borderId="0" xfId="0" applyNumberFormat="1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1" fillId="0" borderId="0" xfId="0" applyFont="1" applyBorder="1" applyAlignment="1">
      <alignment horizontal="centerContinuous"/>
    </xf>
    <xf numFmtId="49" fontId="3" fillId="2" borderId="21" xfId="0" applyNumberFormat="1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0" fontId="3" fillId="2" borderId="23" xfId="0" applyFont="1" applyFill="1" applyBorder="1" applyAlignment="1">
      <alignment horizontal="center"/>
    </xf>
    <xf numFmtId="0" fontId="3" fillId="2" borderId="53" xfId="0" applyFont="1" applyFill="1" applyBorder="1" applyAlignment="1">
      <alignment horizontal="center"/>
    </xf>
    <xf numFmtId="0" fontId="3" fillId="2" borderId="54" xfId="0" applyFont="1" applyFill="1" applyBorder="1" applyAlignment="1">
      <alignment horizontal="center"/>
    </xf>
    <xf numFmtId="0" fontId="3" fillId="2" borderId="55" xfId="0" applyFont="1" applyFill="1" applyBorder="1" applyAlignment="1">
      <alignment horizontal="center"/>
    </xf>
    <xf numFmtId="0" fontId="4" fillId="0" borderId="0" xfId="0" applyFont="1" applyBorder="1"/>
    <xf numFmtId="3" fontId="2" fillId="0" borderId="35" xfId="0" applyNumberFormat="1" applyFont="1" applyBorder="1"/>
    <xf numFmtId="0" fontId="3" fillId="2" borderId="21" xfId="0" applyFont="1" applyFill="1" applyBorder="1"/>
    <xf numFmtId="0" fontId="3" fillId="2" borderId="22" xfId="0" applyFont="1" applyFill="1" applyBorder="1"/>
    <xf numFmtId="3" fontId="3" fillId="2" borderId="23" xfId="0" applyNumberFormat="1" applyFont="1" applyFill="1" applyBorder="1"/>
    <xf numFmtId="3" fontId="3" fillId="2" borderId="53" xfId="0" applyNumberFormat="1" applyFont="1" applyFill="1" applyBorder="1"/>
    <xf numFmtId="3" fontId="3" fillId="2" borderId="54" xfId="0" applyNumberFormat="1" applyFont="1" applyFill="1" applyBorder="1"/>
    <xf numFmtId="3" fontId="3" fillId="2" borderId="55" xfId="0" applyNumberFormat="1" applyFont="1" applyFill="1" applyBorder="1"/>
    <xf numFmtId="0" fontId="3" fillId="0" borderId="0" xfId="0" applyFont="1"/>
    <xf numFmtId="3" fontId="1" fillId="0" borderId="0" xfId="0" applyNumberFormat="1" applyFont="1" applyAlignment="1">
      <alignment horizontal="centerContinuous"/>
    </xf>
    <xf numFmtId="0" fontId="2" fillId="2" borderId="33" xfId="0" applyFont="1" applyFill="1" applyBorder="1"/>
    <xf numFmtId="0" fontId="3" fillId="2" borderId="58" xfId="0" applyFont="1" applyFill="1" applyBorder="1" applyAlignment="1">
      <alignment horizontal="right"/>
    </xf>
    <xf numFmtId="0" fontId="3" fillId="2" borderId="4" xfId="0" applyFont="1" applyFill="1" applyBorder="1" applyAlignment="1">
      <alignment horizontal="right"/>
    </xf>
    <xf numFmtId="0" fontId="3" fillId="2" borderId="3" xfId="0" applyFont="1" applyFill="1" applyBorder="1" applyAlignment="1">
      <alignment horizontal="center"/>
    </xf>
    <xf numFmtId="4" fontId="5" fillId="2" borderId="4" xfId="0" applyNumberFormat="1" applyFont="1" applyFill="1" applyBorder="1" applyAlignment="1">
      <alignment horizontal="right"/>
    </xf>
    <xf numFmtId="4" fontId="5" fillId="2" borderId="33" xfId="0" applyNumberFormat="1" applyFont="1" applyFill="1" applyBorder="1" applyAlignment="1">
      <alignment horizontal="right"/>
    </xf>
    <xf numFmtId="0" fontId="2" fillId="0" borderId="17" xfId="0" applyFont="1" applyBorder="1"/>
    <xf numFmtId="3" fontId="2" fillId="0" borderId="26" xfId="0" applyNumberFormat="1" applyFont="1" applyBorder="1" applyAlignment="1">
      <alignment horizontal="right"/>
    </xf>
    <xf numFmtId="165" fontId="2" fillId="0" borderId="10" xfId="0" applyNumberFormat="1" applyFont="1" applyBorder="1" applyAlignment="1">
      <alignment horizontal="right"/>
    </xf>
    <xf numFmtId="3" fontId="2" fillId="0" borderId="36" xfId="0" applyNumberFormat="1" applyFont="1" applyBorder="1" applyAlignment="1">
      <alignment horizontal="right"/>
    </xf>
    <xf numFmtId="4" fontId="2" fillId="0" borderId="25" xfId="0" applyNumberFormat="1" applyFont="1" applyBorder="1" applyAlignment="1">
      <alignment horizontal="right"/>
    </xf>
    <xf numFmtId="3" fontId="2" fillId="0" borderId="17" xfId="0" applyNumberFormat="1" applyFont="1" applyBorder="1" applyAlignment="1">
      <alignment horizontal="right"/>
    </xf>
    <xf numFmtId="0" fontId="2" fillId="2" borderId="28" xfId="0" applyFont="1" applyFill="1" applyBorder="1"/>
    <xf numFmtId="0" fontId="3" fillId="2" borderId="31" xfId="0" applyFont="1" applyFill="1" applyBorder="1"/>
    <xf numFmtId="0" fontId="2" fillId="2" borderId="31" xfId="0" applyFont="1" applyFill="1" applyBorder="1"/>
    <xf numFmtId="4" fontId="2" fillId="2" borderId="42" xfId="0" applyNumberFormat="1" applyFont="1" applyFill="1" applyBorder="1"/>
    <xf numFmtId="4" fontId="2" fillId="2" borderId="28" xfId="0" applyNumberFormat="1" applyFont="1" applyFill="1" applyBorder="1"/>
    <xf numFmtId="4" fontId="2" fillId="2" borderId="31" xfId="0" applyNumberFormat="1" applyFont="1" applyFill="1" applyBorder="1"/>
    <xf numFmtId="3" fontId="4" fillId="0" borderId="0" xfId="0" applyNumberFormat="1" applyFont="1"/>
    <xf numFmtId="4" fontId="4" fillId="0" borderId="0" xfId="0" applyNumberFormat="1" applyFont="1"/>
    <xf numFmtId="4" fontId="2" fillId="0" borderId="0" xfId="0" applyNumberFormat="1" applyFont="1"/>
    <xf numFmtId="0" fontId="2" fillId="0" borderId="0" xfId="1" applyFont="1"/>
    <xf numFmtId="0" fontId="10" fillId="0" borderId="0" xfId="1" applyFont="1" applyAlignment="1">
      <alignment horizontal="centerContinuous"/>
    </xf>
    <xf numFmtId="0" fontId="11" fillId="0" borderId="0" xfId="1" applyFont="1" applyAlignment="1">
      <alignment horizontal="centerContinuous"/>
    </xf>
    <xf numFmtId="0" fontId="11" fillId="0" borderId="0" xfId="1" applyFont="1" applyAlignment="1">
      <alignment horizontal="right"/>
    </xf>
    <xf numFmtId="0" fontId="4" fillId="0" borderId="46" xfId="1" applyFont="1" applyBorder="1" applyAlignment="1">
      <alignment horizontal="right"/>
    </xf>
    <xf numFmtId="0" fontId="2" fillId="0" borderId="45" xfId="1" applyFont="1" applyBorder="1" applyAlignment="1">
      <alignment horizontal="left"/>
    </xf>
    <xf numFmtId="0" fontId="2" fillId="0" borderId="47" xfId="1" applyFont="1" applyBorder="1"/>
    <xf numFmtId="0" fontId="4" fillId="0" borderId="0" xfId="1" applyFont="1"/>
    <xf numFmtId="0" fontId="2" fillId="0" borderId="0" xfId="1" applyFont="1" applyAlignment="1">
      <alignment horizontal="right"/>
    </xf>
    <xf numFmtId="0" fontId="2" fillId="0" borderId="0" xfId="1" applyFont="1" applyAlignment="1"/>
    <xf numFmtId="49" fontId="4" fillId="2" borderId="10" xfId="1" applyNumberFormat="1" applyFont="1" applyFill="1" applyBorder="1"/>
    <xf numFmtId="0" fontId="4" fillId="2" borderId="8" xfId="1" applyFont="1" applyFill="1" applyBorder="1" applyAlignment="1">
      <alignment horizontal="center"/>
    </xf>
    <xf numFmtId="0" fontId="4" fillId="2" borderId="8" xfId="1" applyNumberFormat="1" applyFont="1" applyFill="1" applyBorder="1" applyAlignment="1">
      <alignment horizontal="center"/>
    </xf>
    <xf numFmtId="0" fontId="4" fillId="2" borderId="10" xfId="1" applyFont="1" applyFill="1" applyBorder="1" applyAlignment="1">
      <alignment horizontal="center"/>
    </xf>
    <xf numFmtId="0" fontId="7" fillId="2" borderId="10" xfId="1" applyFont="1" applyFill="1" applyBorder="1" applyAlignment="1">
      <alignment horizontal="center" wrapText="1"/>
    </xf>
    <xf numFmtId="0" fontId="3" fillId="0" borderId="56" xfId="1" applyFont="1" applyBorder="1" applyAlignment="1">
      <alignment horizontal="center"/>
    </xf>
    <xf numFmtId="49" fontId="3" fillId="0" borderId="56" xfId="1" applyNumberFormat="1" applyFont="1" applyBorder="1" applyAlignment="1">
      <alignment horizontal="left"/>
    </xf>
    <xf numFmtId="0" fontId="3" fillId="0" borderId="15" xfId="1" applyFont="1" applyBorder="1"/>
    <xf numFmtId="0" fontId="2" fillId="0" borderId="9" xfId="1" applyFont="1" applyBorder="1" applyAlignment="1">
      <alignment horizontal="center"/>
    </xf>
    <xf numFmtId="0" fontId="2" fillId="0" borderId="9" xfId="1" applyNumberFormat="1" applyFont="1" applyBorder="1" applyAlignment="1">
      <alignment horizontal="right"/>
    </xf>
    <xf numFmtId="0" fontId="2" fillId="0" borderId="9" xfId="1" applyNumberFormat="1" applyFont="1" applyBorder="1"/>
    <xf numFmtId="0" fontId="7" fillId="0" borderId="9" xfId="1" applyNumberFormat="1" applyFont="1" applyBorder="1"/>
    <xf numFmtId="0" fontId="7" fillId="0" borderId="8" xfId="1" applyNumberFormat="1" applyFont="1" applyBorder="1"/>
    <xf numFmtId="0" fontId="12" fillId="0" borderId="0" xfId="1" applyFont="1"/>
    <xf numFmtId="0" fontId="7" fillId="0" borderId="59" xfId="1" applyFont="1" applyBorder="1" applyAlignment="1">
      <alignment horizontal="center" vertical="top"/>
    </xf>
    <xf numFmtId="49" fontId="7" fillId="0" borderId="59" xfId="1" applyNumberFormat="1" applyFont="1" applyBorder="1" applyAlignment="1">
      <alignment horizontal="left" vertical="top"/>
    </xf>
    <xf numFmtId="0" fontId="7" fillId="0" borderId="59" xfId="1" applyFont="1" applyBorder="1" applyAlignment="1">
      <alignment vertical="top" wrapText="1"/>
    </xf>
    <xf numFmtId="49" fontId="7" fillId="0" borderId="59" xfId="1" applyNumberFormat="1" applyFont="1" applyBorder="1" applyAlignment="1">
      <alignment horizontal="center" shrinkToFit="1"/>
    </xf>
    <xf numFmtId="4" fontId="7" fillId="0" borderId="59" xfId="1" applyNumberFormat="1" applyFont="1" applyBorder="1" applyAlignment="1">
      <alignment horizontal="right"/>
    </xf>
    <xf numFmtId="4" fontId="7" fillId="0" borderId="59" xfId="1" applyNumberFormat="1" applyFont="1" applyBorder="1"/>
    <xf numFmtId="167" fontId="7" fillId="0" borderId="59" xfId="1" applyNumberFormat="1" applyFont="1" applyBorder="1"/>
    <xf numFmtId="0" fontId="4" fillId="0" borderId="56" xfId="1" applyFont="1" applyBorder="1" applyAlignment="1">
      <alignment horizontal="center"/>
    </xf>
    <xf numFmtId="49" fontId="4" fillId="0" borderId="56" xfId="1" applyNumberFormat="1" applyFont="1" applyBorder="1" applyAlignment="1">
      <alignment horizontal="left"/>
    </xf>
    <xf numFmtId="0" fontId="13" fillId="0" borderId="0" xfId="1" applyFont="1" applyAlignment="1">
      <alignment wrapText="1"/>
    </xf>
    <xf numFmtId="4" fontId="14" fillId="3" borderId="62" xfId="1" applyNumberFormat="1" applyFont="1" applyFill="1" applyBorder="1" applyAlignment="1">
      <alignment horizontal="right" wrapText="1"/>
    </xf>
    <xf numFmtId="0" fontId="14" fillId="3" borderId="34" xfId="1" applyFont="1" applyFill="1" applyBorder="1" applyAlignment="1">
      <alignment horizontal="left" wrapText="1"/>
    </xf>
    <xf numFmtId="0" fontId="14" fillId="0" borderId="0" xfId="0" applyFont="1" applyBorder="1" applyAlignment="1">
      <alignment horizontal="right"/>
    </xf>
    <xf numFmtId="0" fontId="2" fillId="0" borderId="0" xfId="1" applyFont="1" applyBorder="1"/>
    <xf numFmtId="0" fontId="2" fillId="0" borderId="13" xfId="1" applyFont="1" applyBorder="1"/>
    <xf numFmtId="0" fontId="2" fillId="2" borderId="10" xfId="1" applyFont="1" applyFill="1" applyBorder="1" applyAlignment="1">
      <alignment horizontal="center"/>
    </xf>
    <xf numFmtId="49" fontId="16" fillId="2" borderId="10" xfId="1" applyNumberFormat="1" applyFont="1" applyFill="1" applyBorder="1" applyAlignment="1">
      <alignment horizontal="left"/>
    </xf>
    <xf numFmtId="0" fontId="16" fillId="2" borderId="15" xfId="1" applyFont="1" applyFill="1" applyBorder="1"/>
    <xf numFmtId="0" fontId="2" fillId="2" borderId="9" xfId="1" applyFont="1" applyFill="1" applyBorder="1" applyAlignment="1">
      <alignment horizontal="center"/>
    </xf>
    <xf numFmtId="4" fontId="2" fillId="2" borderId="9" xfId="1" applyNumberFormat="1" applyFont="1" applyFill="1" applyBorder="1" applyAlignment="1">
      <alignment horizontal="right"/>
    </xf>
    <xf numFmtId="4" fontId="2" fillId="2" borderId="8" xfId="1" applyNumberFormat="1" applyFont="1" applyFill="1" applyBorder="1" applyAlignment="1">
      <alignment horizontal="right"/>
    </xf>
    <xf numFmtId="4" fontId="3" fillId="2" borderId="10" xfId="1" applyNumberFormat="1" applyFont="1" applyFill="1" applyBorder="1"/>
    <xf numFmtId="0" fontId="17" fillId="2" borderId="10" xfId="1" applyFont="1" applyFill="1" applyBorder="1"/>
    <xf numFmtId="167" fontId="17" fillId="2" borderId="10" xfId="1" applyNumberFormat="1" applyFont="1" applyFill="1" applyBorder="1"/>
    <xf numFmtId="3" fontId="2" fillId="0" borderId="0" xfId="1" applyNumberFormat="1" applyFont="1"/>
    <xf numFmtId="0" fontId="18" fillId="0" borderId="0" xfId="1" applyFont="1" applyAlignment="1"/>
    <xf numFmtId="0" fontId="19" fillId="0" borderId="0" xfId="1" applyFont="1" applyBorder="1"/>
    <xf numFmtId="3" fontId="19" fillId="0" borderId="0" xfId="1" applyNumberFormat="1" applyFont="1" applyBorder="1" applyAlignment="1">
      <alignment horizontal="right"/>
    </xf>
    <xf numFmtId="4" fontId="19" fillId="0" borderId="0" xfId="1" applyNumberFormat="1" applyFont="1" applyBorder="1"/>
    <xf numFmtId="0" fontId="18" fillId="0" borderId="0" xfId="1" applyFont="1" applyBorder="1" applyAlignment="1"/>
    <xf numFmtId="0" fontId="2" fillId="0" borderId="0" xfId="1" applyFont="1" applyBorder="1" applyAlignment="1">
      <alignment horizontal="right"/>
    </xf>
    <xf numFmtId="49" fontId="4" fillId="0" borderId="12" xfId="0" applyNumberFormat="1" applyFont="1" applyBorder="1"/>
    <xf numFmtId="3" fontId="2" fillId="0" borderId="13" xfId="0" applyNumberFormat="1" applyFont="1" applyBorder="1"/>
    <xf numFmtId="3" fontId="2" fillId="0" borderId="56" xfId="0" applyNumberFormat="1" applyFont="1" applyBorder="1"/>
    <xf numFmtId="3" fontId="2" fillId="0" borderId="57" xfId="0" applyNumberFormat="1" applyFont="1" applyBorder="1"/>
    <xf numFmtId="0" fontId="2" fillId="0" borderId="0" xfId="0" applyFont="1" applyAlignment="1">
      <alignment horizontal="left" wrapText="1"/>
    </xf>
    <xf numFmtId="166" fontId="2" fillId="0" borderId="15" xfId="0" applyNumberFormat="1" applyFont="1" applyBorder="1" applyAlignment="1">
      <alignment horizontal="right" indent="2"/>
    </xf>
    <xf numFmtId="166" fontId="2" fillId="0" borderId="16" xfId="0" applyNumberFormat="1" applyFont="1" applyBorder="1" applyAlignment="1">
      <alignment horizontal="right" indent="2"/>
    </xf>
    <xf numFmtId="166" fontId="6" fillId="2" borderId="41" xfId="0" applyNumberFormat="1" applyFont="1" applyFill="1" applyBorder="1" applyAlignment="1">
      <alignment horizontal="right" indent="2"/>
    </xf>
    <xf numFmtId="166" fontId="6" fillId="2" borderId="42" xfId="0" applyNumberFormat="1" applyFont="1" applyFill="1" applyBorder="1" applyAlignment="1">
      <alignment horizontal="right" indent="2"/>
    </xf>
    <xf numFmtId="0" fontId="7" fillId="0" borderId="0" xfId="0" applyFont="1" applyAlignment="1">
      <alignment horizontal="left" vertical="top" wrapText="1"/>
    </xf>
    <xf numFmtId="0" fontId="4" fillId="0" borderId="10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2" fillId="0" borderId="28" xfId="0" applyFont="1" applyBorder="1" applyAlignment="1">
      <alignment horizontal="center" shrinkToFit="1"/>
    </xf>
    <xf numFmtId="0" fontId="2" fillId="0" borderId="29" xfId="0" applyFont="1" applyBorder="1" applyAlignment="1">
      <alignment horizontal="center" shrinkToFit="1"/>
    </xf>
    <xf numFmtId="0" fontId="2" fillId="0" borderId="43" xfId="1" applyFont="1" applyBorder="1" applyAlignment="1">
      <alignment horizontal="center"/>
    </xf>
    <xf numFmtId="0" fontId="2" fillId="0" borderId="44" xfId="1" applyFont="1" applyBorder="1" applyAlignment="1">
      <alignment horizontal="center"/>
    </xf>
    <xf numFmtId="0" fontId="2" fillId="0" borderId="48" xfId="1" applyFont="1" applyBorder="1" applyAlignment="1">
      <alignment horizontal="center"/>
    </xf>
    <xf numFmtId="0" fontId="2" fillId="0" borderId="49" xfId="1" applyFont="1" applyBorder="1" applyAlignment="1">
      <alignment horizontal="center"/>
    </xf>
    <xf numFmtId="0" fontId="2" fillId="0" borderId="51" xfId="1" applyFont="1" applyBorder="1" applyAlignment="1">
      <alignment horizontal="left"/>
    </xf>
    <xf numFmtId="0" fontId="2" fillId="0" borderId="50" xfId="1" applyFont="1" applyBorder="1" applyAlignment="1">
      <alignment horizontal="left"/>
    </xf>
    <xf numFmtId="0" fontId="2" fillId="0" borderId="52" xfId="1" applyFont="1" applyBorder="1" applyAlignment="1">
      <alignment horizontal="left"/>
    </xf>
    <xf numFmtId="3" fontId="3" fillId="2" borderId="31" xfId="0" applyNumberFormat="1" applyFont="1" applyFill="1" applyBorder="1" applyAlignment="1">
      <alignment horizontal="right"/>
    </xf>
    <xf numFmtId="3" fontId="3" fillId="2" borderId="42" xfId="0" applyNumberFormat="1" applyFont="1" applyFill="1" applyBorder="1" applyAlignment="1">
      <alignment horizontal="right"/>
    </xf>
    <xf numFmtId="49" fontId="14" fillId="3" borderId="60" xfId="1" applyNumberFormat="1" applyFont="1" applyFill="1" applyBorder="1" applyAlignment="1">
      <alignment horizontal="left" wrapText="1"/>
    </xf>
    <xf numFmtId="49" fontId="15" fillId="0" borderId="61" xfId="0" applyNumberFormat="1" applyFont="1" applyBorder="1" applyAlignment="1">
      <alignment horizontal="left" wrapText="1"/>
    </xf>
    <xf numFmtId="0" fontId="9" fillId="0" borderId="0" xfId="1" applyFont="1" applyAlignment="1">
      <alignment horizontal="center"/>
    </xf>
    <xf numFmtId="49" fontId="2" fillId="0" borderId="48" xfId="1" applyNumberFormat="1" applyFont="1" applyBorder="1" applyAlignment="1">
      <alignment horizontal="center"/>
    </xf>
    <xf numFmtId="0" fontId="2" fillId="0" borderId="51" xfId="1" applyFont="1" applyBorder="1" applyAlignment="1">
      <alignment horizontal="center" shrinkToFit="1"/>
    </xf>
    <xf numFmtId="0" fontId="2" fillId="0" borderId="50" xfId="1" applyFont="1" applyBorder="1" applyAlignment="1">
      <alignment horizontal="center" shrinkToFit="1"/>
    </xf>
    <xf numFmtId="0" fontId="2" fillId="0" borderId="52" xfId="1" applyFont="1" applyBorder="1" applyAlignment="1">
      <alignment horizontal="center" shrinkToFit="1"/>
    </xf>
  </cellXfs>
  <cellStyles count="2">
    <cellStyle name="normální" xfId="0" builtinId="0"/>
    <cellStyle name="normální_POL.XLS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1"/>
  <dimension ref="A1:BE55"/>
  <sheetViews>
    <sheetView tabSelected="1" workbookViewId="0">
      <selection activeCell="C27" sqref="C27"/>
    </sheetView>
  </sheetViews>
  <sheetFormatPr defaultColWidth="9.140625" defaultRowHeight="12.75"/>
  <cols>
    <col min="1" max="1" width="2" style="3" customWidth="1"/>
    <col min="2" max="2" width="15" style="3" customWidth="1"/>
    <col min="3" max="3" width="15.85546875" style="3" customWidth="1"/>
    <col min="4" max="4" width="14.5703125" style="3" customWidth="1"/>
    <col min="5" max="5" width="13.5703125" style="3" customWidth="1"/>
    <col min="6" max="6" width="16.5703125" style="3" customWidth="1"/>
    <col min="7" max="7" width="15.28515625" style="3" customWidth="1"/>
    <col min="8" max="16384" width="9.140625" style="3"/>
  </cols>
  <sheetData>
    <row r="1" spans="1:57" ht="24.75" customHeight="1" thickBot="1">
      <c r="A1" s="1" t="s">
        <v>119</v>
      </c>
      <c r="B1" s="2"/>
      <c r="C1" s="2"/>
      <c r="D1" s="2"/>
      <c r="E1" s="2"/>
      <c r="F1" s="2"/>
      <c r="G1" s="2"/>
    </row>
    <row r="2" spans="1:57" ht="12.75" customHeight="1">
      <c r="A2" s="4" t="s">
        <v>0</v>
      </c>
      <c r="B2" s="5"/>
      <c r="C2" s="6" t="str">
        <f>Rekapitulace!H1</f>
        <v>D 1.1</v>
      </c>
      <c r="D2" s="6" t="str">
        <f>Rekapitulace!G2</f>
        <v>Stavební řešení</v>
      </c>
      <c r="E2" s="5"/>
      <c r="F2" s="7" t="s">
        <v>1</v>
      </c>
      <c r="G2" s="8" t="s">
        <v>116</v>
      </c>
    </row>
    <row r="3" spans="1:57" ht="3" hidden="1" customHeight="1">
      <c r="A3" s="9"/>
      <c r="B3" s="10"/>
      <c r="C3" s="11"/>
      <c r="D3" s="11"/>
      <c r="E3" s="10"/>
      <c r="F3" s="12"/>
      <c r="G3" s="13"/>
    </row>
    <row r="4" spans="1:57" ht="12" customHeight="1">
      <c r="A4" s="14" t="s">
        <v>2</v>
      </c>
      <c r="B4" s="10"/>
      <c r="C4" s="11" t="s">
        <v>3</v>
      </c>
      <c r="D4" s="11"/>
      <c r="E4" s="10"/>
      <c r="F4" s="12" t="s">
        <v>4</v>
      </c>
      <c r="G4" s="15"/>
    </row>
    <row r="5" spans="1:57" ht="12.95" customHeight="1">
      <c r="A5" s="16" t="s">
        <v>117</v>
      </c>
      <c r="B5" s="17"/>
      <c r="C5" s="18" t="s">
        <v>118</v>
      </c>
      <c r="D5" s="19"/>
      <c r="E5" s="20"/>
      <c r="F5" s="12" t="s">
        <v>6</v>
      </c>
      <c r="G5" s="13"/>
    </row>
    <row r="6" spans="1:57" ht="12.95" customHeight="1">
      <c r="A6" s="14" t="s">
        <v>7</v>
      </c>
      <c r="B6" s="10"/>
      <c r="C6" s="11" t="s">
        <v>8</v>
      </c>
      <c r="D6" s="11"/>
      <c r="E6" s="10"/>
      <c r="F6" s="21" t="s">
        <v>9</v>
      </c>
      <c r="G6" s="22"/>
      <c r="O6" s="23"/>
    </row>
    <row r="7" spans="1:57" ht="12.95" customHeight="1">
      <c r="A7" s="24"/>
      <c r="B7" s="25"/>
      <c r="C7" s="26" t="s">
        <v>68</v>
      </c>
      <c r="D7" s="27"/>
      <c r="E7" s="27"/>
      <c r="F7" s="28" t="s">
        <v>10</v>
      </c>
      <c r="G7" s="22"/>
    </row>
    <row r="8" spans="1:57">
      <c r="A8" s="29" t="s">
        <v>11</v>
      </c>
      <c r="B8" s="12"/>
      <c r="C8" s="209" t="s">
        <v>112</v>
      </c>
      <c r="D8" s="209"/>
      <c r="E8" s="210"/>
      <c r="F8" s="30" t="s">
        <v>12</v>
      </c>
      <c r="G8" s="31"/>
      <c r="H8" s="32"/>
      <c r="I8" s="33"/>
    </row>
    <row r="9" spans="1:57">
      <c r="A9" s="29" t="s">
        <v>13</v>
      </c>
      <c r="B9" s="12"/>
      <c r="C9" s="209" t="str">
        <f>Projektant</f>
        <v>Ing. Zdeněk Jiříček, Luční 2001, Vsetín</v>
      </c>
      <c r="D9" s="209"/>
      <c r="E9" s="210"/>
      <c r="F9" s="12"/>
      <c r="G9" s="34"/>
      <c r="H9" s="35"/>
    </row>
    <row r="10" spans="1:57">
      <c r="A10" s="29" t="s">
        <v>14</v>
      </c>
      <c r="B10" s="12"/>
      <c r="C10" s="209" t="s">
        <v>111</v>
      </c>
      <c r="D10" s="209"/>
      <c r="E10" s="209"/>
      <c r="F10" s="36"/>
      <c r="G10" s="37"/>
      <c r="H10" s="38"/>
    </row>
    <row r="11" spans="1:57" ht="13.5" customHeight="1">
      <c r="A11" s="29" t="s">
        <v>15</v>
      </c>
      <c r="B11" s="12"/>
      <c r="C11" s="209"/>
      <c r="D11" s="209"/>
      <c r="E11" s="209"/>
      <c r="F11" s="39" t="s">
        <v>16</v>
      </c>
      <c r="G11" s="40"/>
      <c r="H11" s="35"/>
      <c r="BA11" s="41"/>
      <c r="BB11" s="41"/>
      <c r="BC11" s="41"/>
      <c r="BD11" s="41"/>
      <c r="BE11" s="41"/>
    </row>
    <row r="12" spans="1:57" ht="12.75" customHeight="1">
      <c r="A12" s="42" t="s">
        <v>17</v>
      </c>
      <c r="B12" s="10"/>
      <c r="C12" s="211"/>
      <c r="D12" s="211"/>
      <c r="E12" s="211"/>
      <c r="F12" s="43" t="s">
        <v>114</v>
      </c>
      <c r="G12" s="44" t="s">
        <v>115</v>
      </c>
      <c r="H12" s="35"/>
    </row>
    <row r="13" spans="1:57" ht="28.5" customHeight="1" thickBot="1">
      <c r="A13" s="45"/>
      <c r="B13" s="46"/>
      <c r="C13" s="46"/>
      <c r="D13" s="46"/>
      <c r="E13" s="47"/>
      <c r="F13" s="47"/>
      <c r="G13" s="48"/>
      <c r="H13" s="35"/>
    </row>
    <row r="14" spans="1:57" ht="17.25" customHeight="1" thickBot="1">
      <c r="A14" s="49" t="s">
        <v>18</v>
      </c>
      <c r="B14" s="50"/>
      <c r="C14" s="51"/>
      <c r="D14" s="52"/>
      <c r="E14" s="53"/>
      <c r="F14" s="53"/>
      <c r="G14" s="51"/>
    </row>
    <row r="15" spans="1:57" ht="15.95" customHeight="1">
      <c r="A15" s="54"/>
      <c r="B15" s="55" t="s">
        <v>19</v>
      </c>
      <c r="C15" s="56">
        <f>HSV</f>
        <v>0</v>
      </c>
      <c r="D15" s="57"/>
      <c r="E15" s="58"/>
      <c r="F15" s="59"/>
      <c r="G15" s="56"/>
    </row>
    <row r="16" spans="1:57" ht="15.95" customHeight="1">
      <c r="A16" s="54" t="s">
        <v>20</v>
      </c>
      <c r="B16" s="55" t="s">
        <v>21</v>
      </c>
      <c r="C16" s="56">
        <f>PSV</f>
        <v>0</v>
      </c>
      <c r="D16" s="9"/>
      <c r="E16" s="60"/>
      <c r="F16" s="61"/>
      <c r="G16" s="56"/>
    </row>
    <row r="17" spans="1:7" ht="15.95" customHeight="1">
      <c r="A17" s="54" t="s">
        <v>22</v>
      </c>
      <c r="B17" s="55" t="s">
        <v>23</v>
      </c>
      <c r="C17" s="56">
        <f>Mont</f>
        <v>0</v>
      </c>
      <c r="D17" s="9"/>
      <c r="E17" s="60"/>
      <c r="F17" s="61"/>
      <c r="G17" s="56"/>
    </row>
    <row r="18" spans="1:7" ht="15.95" customHeight="1">
      <c r="A18" s="62" t="s">
        <v>24</v>
      </c>
      <c r="B18" s="63" t="s">
        <v>25</v>
      </c>
      <c r="C18" s="56">
        <f>Dodavka</f>
        <v>0</v>
      </c>
      <c r="D18" s="9"/>
      <c r="E18" s="60"/>
      <c r="F18" s="61"/>
      <c r="G18" s="56"/>
    </row>
    <row r="19" spans="1:7" ht="15.95" customHeight="1">
      <c r="A19" s="64" t="s">
        <v>26</v>
      </c>
      <c r="B19" s="55"/>
      <c r="C19" s="56">
        <f>SUM(C15:C18)</f>
        <v>0</v>
      </c>
      <c r="D19" s="9"/>
      <c r="E19" s="60"/>
      <c r="F19" s="61"/>
      <c r="G19" s="56"/>
    </row>
    <row r="20" spans="1:7" ht="15.95" customHeight="1">
      <c r="A20" s="64" t="s">
        <v>120</v>
      </c>
      <c r="B20" s="55"/>
      <c r="C20" s="56">
        <v>0</v>
      </c>
      <c r="D20" s="9"/>
      <c r="E20" s="60"/>
      <c r="F20" s="61"/>
      <c r="G20" s="56"/>
    </row>
    <row r="21" spans="1:7" ht="15.95" customHeight="1">
      <c r="A21" s="64" t="s">
        <v>27</v>
      </c>
      <c r="B21" s="55"/>
      <c r="C21" s="56">
        <f>HZS</f>
        <v>0</v>
      </c>
      <c r="D21" s="9"/>
      <c r="E21" s="60"/>
      <c r="F21" s="61"/>
      <c r="G21" s="56"/>
    </row>
    <row r="22" spans="1:7" ht="15.95" customHeight="1">
      <c r="A22" s="65" t="s">
        <v>28</v>
      </c>
      <c r="B22" s="35"/>
      <c r="C22" s="56">
        <f>C19+C21</f>
        <v>0</v>
      </c>
      <c r="D22" s="9"/>
      <c r="E22" s="60"/>
      <c r="F22" s="61"/>
      <c r="G22" s="56"/>
    </row>
    <row r="23" spans="1:7" ht="15.95" customHeight="1" thickBot="1">
      <c r="A23" s="212" t="s">
        <v>29</v>
      </c>
      <c r="B23" s="213"/>
      <c r="C23" s="66">
        <f>C22+G23</f>
        <v>0</v>
      </c>
      <c r="D23" s="67"/>
      <c r="E23" s="68"/>
      <c r="F23" s="69"/>
      <c r="G23" s="56"/>
    </row>
    <row r="24" spans="1:7">
      <c r="A24" s="70" t="s">
        <v>30</v>
      </c>
      <c r="B24" s="71"/>
      <c r="C24" s="72"/>
      <c r="D24" s="71" t="s">
        <v>31</v>
      </c>
      <c r="E24" s="71"/>
      <c r="F24" s="73" t="s">
        <v>32</v>
      </c>
      <c r="G24" s="74"/>
    </row>
    <row r="25" spans="1:7">
      <c r="A25" s="65" t="s">
        <v>33</v>
      </c>
      <c r="B25" s="35"/>
      <c r="C25" s="75"/>
      <c r="D25" s="35" t="s">
        <v>33</v>
      </c>
      <c r="F25" s="76" t="s">
        <v>33</v>
      </c>
      <c r="G25" s="77"/>
    </row>
    <row r="26" spans="1:7" ht="37.5" customHeight="1">
      <c r="A26" s="65" t="s">
        <v>34</v>
      </c>
      <c r="B26" s="78"/>
      <c r="C26" s="75"/>
      <c r="D26" s="35" t="s">
        <v>34</v>
      </c>
      <c r="F26" s="76" t="s">
        <v>34</v>
      </c>
      <c r="G26" s="77"/>
    </row>
    <row r="27" spans="1:7">
      <c r="A27" s="65"/>
      <c r="B27" s="79"/>
      <c r="C27" s="75"/>
      <c r="D27" s="35"/>
      <c r="F27" s="76"/>
      <c r="G27" s="77"/>
    </row>
    <row r="28" spans="1:7">
      <c r="A28" s="65" t="s">
        <v>35</v>
      </c>
      <c r="B28" s="35"/>
      <c r="C28" s="75"/>
      <c r="D28" s="76" t="s">
        <v>36</v>
      </c>
      <c r="E28" s="75"/>
      <c r="F28" s="80" t="s">
        <v>36</v>
      </c>
      <c r="G28" s="77"/>
    </row>
    <row r="29" spans="1:7" ht="69" customHeight="1">
      <c r="A29" s="65"/>
      <c r="B29" s="35"/>
      <c r="C29" s="81"/>
      <c r="D29" s="82"/>
      <c r="E29" s="81"/>
      <c r="F29" s="35"/>
      <c r="G29" s="77"/>
    </row>
    <row r="30" spans="1:7">
      <c r="A30" s="83" t="s">
        <v>37</v>
      </c>
      <c r="B30" s="84"/>
      <c r="C30" s="85">
        <v>21</v>
      </c>
      <c r="D30" s="84" t="s">
        <v>38</v>
      </c>
      <c r="E30" s="86"/>
      <c r="F30" s="204">
        <f>C23-F32</f>
        <v>0</v>
      </c>
      <c r="G30" s="205"/>
    </row>
    <row r="31" spans="1:7">
      <c r="A31" s="83" t="s">
        <v>39</v>
      </c>
      <c r="B31" s="84"/>
      <c r="C31" s="85">
        <f>SazbaDPH1</f>
        <v>21</v>
      </c>
      <c r="D31" s="84" t="s">
        <v>40</v>
      </c>
      <c r="E31" s="86"/>
      <c r="F31" s="204">
        <f>ROUND(PRODUCT(F30,C31/100),0)</f>
        <v>0</v>
      </c>
      <c r="G31" s="205"/>
    </row>
    <row r="32" spans="1:7">
      <c r="A32" s="83" t="s">
        <v>37</v>
      </c>
      <c r="B32" s="84"/>
      <c r="C32" s="85">
        <v>0</v>
      </c>
      <c r="D32" s="84" t="s">
        <v>40</v>
      </c>
      <c r="E32" s="86"/>
      <c r="F32" s="204">
        <v>0</v>
      </c>
      <c r="G32" s="205"/>
    </row>
    <row r="33" spans="1:8">
      <c r="A33" s="83" t="s">
        <v>39</v>
      </c>
      <c r="B33" s="87"/>
      <c r="C33" s="88">
        <f>SazbaDPH2</f>
        <v>0</v>
      </c>
      <c r="D33" s="84" t="s">
        <v>40</v>
      </c>
      <c r="E33" s="61"/>
      <c r="F33" s="204">
        <f>ROUND(PRODUCT(F32,C33/100),0)</f>
        <v>0</v>
      </c>
      <c r="G33" s="205"/>
    </row>
    <row r="34" spans="1:8" s="92" customFormat="1" ht="19.5" customHeight="1" thickBot="1">
      <c r="A34" s="89" t="s">
        <v>41</v>
      </c>
      <c r="B34" s="90"/>
      <c r="C34" s="90"/>
      <c r="D34" s="90"/>
      <c r="E34" s="91"/>
      <c r="F34" s="206">
        <f>ROUND(SUM(F30:F33),0)</f>
        <v>0</v>
      </c>
      <c r="G34" s="207"/>
    </row>
    <row r="36" spans="1:8">
      <c r="A36" s="93" t="s">
        <v>42</v>
      </c>
      <c r="B36" s="93"/>
      <c r="C36" s="93"/>
      <c r="D36" s="93"/>
      <c r="E36" s="93"/>
      <c r="F36" s="93"/>
      <c r="G36" s="93"/>
      <c r="H36" s="3" t="s">
        <v>5</v>
      </c>
    </row>
    <row r="37" spans="1:8" ht="14.25" customHeight="1">
      <c r="A37" s="93"/>
      <c r="B37" s="208" t="s">
        <v>113</v>
      </c>
      <c r="C37" s="208"/>
      <c r="D37" s="208"/>
      <c r="E37" s="208"/>
      <c r="F37" s="208"/>
      <c r="G37" s="208"/>
      <c r="H37" s="3" t="s">
        <v>5</v>
      </c>
    </row>
    <row r="38" spans="1:8" ht="12.75" customHeight="1">
      <c r="A38" s="94"/>
      <c r="B38" s="208"/>
      <c r="C38" s="208"/>
      <c r="D38" s="208"/>
      <c r="E38" s="208"/>
      <c r="F38" s="208"/>
      <c r="G38" s="208"/>
      <c r="H38" s="3" t="s">
        <v>5</v>
      </c>
    </row>
    <row r="39" spans="1:8">
      <c r="A39" s="94"/>
      <c r="B39" s="208"/>
      <c r="C39" s="208"/>
      <c r="D39" s="208"/>
      <c r="E39" s="208"/>
      <c r="F39" s="208"/>
      <c r="G39" s="208"/>
      <c r="H39" s="3" t="s">
        <v>5</v>
      </c>
    </row>
    <row r="40" spans="1:8">
      <c r="A40" s="94"/>
      <c r="B40" s="208"/>
      <c r="C40" s="208"/>
      <c r="D40" s="208"/>
      <c r="E40" s="208"/>
      <c r="F40" s="208"/>
      <c r="G40" s="208"/>
      <c r="H40" s="3" t="s">
        <v>5</v>
      </c>
    </row>
    <row r="41" spans="1:8">
      <c r="A41" s="94"/>
      <c r="B41" s="208"/>
      <c r="C41" s="208"/>
      <c r="D41" s="208"/>
      <c r="E41" s="208"/>
      <c r="F41" s="208"/>
      <c r="G41" s="208"/>
      <c r="H41" s="3" t="s">
        <v>5</v>
      </c>
    </row>
    <row r="42" spans="1:8">
      <c r="A42" s="94"/>
      <c r="B42" s="208"/>
      <c r="C42" s="208"/>
      <c r="D42" s="208"/>
      <c r="E42" s="208"/>
      <c r="F42" s="208"/>
      <c r="G42" s="208"/>
      <c r="H42" s="3" t="s">
        <v>5</v>
      </c>
    </row>
    <row r="43" spans="1:8">
      <c r="A43" s="94"/>
      <c r="B43" s="208"/>
      <c r="C43" s="208"/>
      <c r="D43" s="208"/>
      <c r="E43" s="208"/>
      <c r="F43" s="208"/>
      <c r="G43" s="208"/>
      <c r="H43" s="3" t="s">
        <v>5</v>
      </c>
    </row>
    <row r="44" spans="1:8">
      <c r="A44" s="94"/>
      <c r="B44" s="208"/>
      <c r="C44" s="208"/>
      <c r="D44" s="208"/>
      <c r="E44" s="208"/>
      <c r="F44" s="208"/>
      <c r="G44" s="208"/>
      <c r="H44" s="3" t="s">
        <v>5</v>
      </c>
    </row>
    <row r="45" spans="1:8" ht="0.75" customHeight="1">
      <c r="A45" s="94"/>
      <c r="B45" s="208"/>
      <c r="C45" s="208"/>
      <c r="D45" s="208"/>
      <c r="E45" s="208"/>
      <c r="F45" s="208"/>
      <c r="G45" s="208"/>
      <c r="H45" s="3" t="s">
        <v>5</v>
      </c>
    </row>
    <row r="46" spans="1:8">
      <c r="B46" s="203"/>
      <c r="C46" s="203"/>
      <c r="D46" s="203"/>
      <c r="E46" s="203"/>
      <c r="F46" s="203"/>
      <c r="G46" s="203"/>
    </row>
    <row r="47" spans="1:8">
      <c r="B47" s="203"/>
      <c r="C47" s="203"/>
      <c r="D47" s="203"/>
      <c r="E47" s="203"/>
      <c r="F47" s="203"/>
      <c r="G47" s="203"/>
    </row>
    <row r="48" spans="1:8">
      <c r="B48" s="203"/>
      <c r="C48" s="203"/>
      <c r="D48" s="203"/>
      <c r="E48" s="203"/>
      <c r="F48" s="203"/>
      <c r="G48" s="203"/>
    </row>
    <row r="49" spans="2:7">
      <c r="B49" s="203"/>
      <c r="C49" s="203"/>
      <c r="D49" s="203"/>
      <c r="E49" s="203"/>
      <c r="F49" s="203"/>
      <c r="G49" s="203"/>
    </row>
    <row r="50" spans="2:7">
      <c r="B50" s="203"/>
      <c r="C50" s="203"/>
      <c r="D50" s="203"/>
      <c r="E50" s="203"/>
      <c r="F50" s="203"/>
      <c r="G50" s="203"/>
    </row>
    <row r="51" spans="2:7">
      <c r="B51" s="203"/>
      <c r="C51" s="203"/>
      <c r="D51" s="203"/>
      <c r="E51" s="203"/>
      <c r="F51" s="203"/>
      <c r="G51" s="203"/>
    </row>
    <row r="52" spans="2:7">
      <c r="B52" s="203"/>
      <c r="C52" s="203"/>
      <c r="D52" s="203"/>
      <c r="E52" s="203"/>
      <c r="F52" s="203"/>
      <c r="G52" s="203"/>
    </row>
    <row r="53" spans="2:7">
      <c r="B53" s="203"/>
      <c r="C53" s="203"/>
      <c r="D53" s="203"/>
      <c r="E53" s="203"/>
      <c r="F53" s="203"/>
      <c r="G53" s="203"/>
    </row>
    <row r="54" spans="2:7">
      <c r="B54" s="203"/>
      <c r="C54" s="203"/>
      <c r="D54" s="203"/>
      <c r="E54" s="203"/>
      <c r="F54" s="203"/>
      <c r="G54" s="203"/>
    </row>
    <row r="55" spans="2:7">
      <c r="B55" s="203"/>
      <c r="C55" s="203"/>
      <c r="D55" s="203"/>
      <c r="E55" s="203"/>
      <c r="F55" s="203"/>
      <c r="G55" s="203"/>
    </row>
  </sheetData>
  <mergeCells count="22">
    <mergeCell ref="B37:G45"/>
    <mergeCell ref="C8:E8"/>
    <mergeCell ref="C9:E9"/>
    <mergeCell ref="C10:E10"/>
    <mergeCell ref="C11:E11"/>
    <mergeCell ref="C12:E12"/>
    <mergeCell ref="A23:B23"/>
    <mergeCell ref="F30:G30"/>
    <mergeCell ref="F31:G31"/>
    <mergeCell ref="F32:G32"/>
    <mergeCell ref="F33:G33"/>
    <mergeCell ref="F34:G34"/>
    <mergeCell ref="B52:G52"/>
    <mergeCell ref="B53:G53"/>
    <mergeCell ref="B54:G54"/>
    <mergeCell ref="B55:G55"/>
    <mergeCell ref="B46:G46"/>
    <mergeCell ref="B47:G47"/>
    <mergeCell ref="B48:G48"/>
    <mergeCell ref="B49:G49"/>
    <mergeCell ref="B50:G50"/>
    <mergeCell ref="B51:G51"/>
  </mergeCells>
  <pageMargins left="0.59055118110236227" right="0.39370078740157483" top="0.59055118110236227" bottom="0.59055118110236227" header="0.19685039370078741" footer="0.19685039370078741"/>
  <pageSetup paperSize="9" orientation="portrait" horizontalDpi="300" verticalDpi="300" r:id="rId1"/>
  <headerFooter alignWithMargins="0">
    <oddFooter>&amp;L&amp;9Zpracováno programem &amp;"Arial CE,Tučné"BUILDpower,  © RTS, a.s.&amp;R&amp;"Arial,Obyčejné"Strana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31"/>
  <dimension ref="A1:BE74"/>
  <sheetViews>
    <sheetView workbookViewId="0">
      <selection activeCell="C16" sqref="C16"/>
    </sheetView>
  </sheetViews>
  <sheetFormatPr defaultColWidth="9.140625" defaultRowHeight="12.75"/>
  <cols>
    <col min="1" max="1" width="5.85546875" style="3" customWidth="1"/>
    <col min="2" max="2" width="6.140625" style="3" customWidth="1"/>
    <col min="3" max="3" width="11.42578125" style="3" customWidth="1"/>
    <col min="4" max="4" width="15.85546875" style="3" customWidth="1"/>
    <col min="5" max="5" width="11.28515625" style="3" customWidth="1"/>
    <col min="6" max="6" width="10.85546875" style="3" customWidth="1"/>
    <col min="7" max="7" width="11" style="3" customWidth="1"/>
    <col min="8" max="8" width="11.140625" style="3" customWidth="1"/>
    <col min="9" max="9" width="10.7109375" style="3" customWidth="1"/>
    <col min="10" max="16384" width="9.140625" style="3"/>
  </cols>
  <sheetData>
    <row r="1" spans="1:57" ht="13.5" thickTop="1">
      <c r="A1" s="214" t="s">
        <v>43</v>
      </c>
      <c r="B1" s="215"/>
      <c r="C1" s="95" t="str">
        <f>CONCATENATE(cislostavby," ",nazevstavby)</f>
        <v xml:space="preserve"> SOŠ Josefa Sousedíka Vsetín</v>
      </c>
      <c r="D1" s="96"/>
      <c r="E1" s="97"/>
      <c r="F1" s="96"/>
      <c r="G1" s="98" t="s">
        <v>44</v>
      </c>
      <c r="H1" s="99" t="s">
        <v>69</v>
      </c>
      <c r="I1" s="100"/>
    </row>
    <row r="2" spans="1:57" ht="13.5" thickBot="1">
      <c r="A2" s="216" t="s">
        <v>45</v>
      </c>
      <c r="B2" s="217"/>
      <c r="C2" s="101" t="str">
        <f>CONCATENATE(cisloobjektu," ",nazevobjektu)</f>
        <v>SO 04 Zateplení střechy na pavilonu 4</v>
      </c>
      <c r="D2" s="102"/>
      <c r="E2" s="103"/>
      <c r="F2" s="102"/>
      <c r="G2" s="218" t="s">
        <v>70</v>
      </c>
      <c r="H2" s="219"/>
      <c r="I2" s="220"/>
    </row>
    <row r="3" spans="1:57" ht="13.5" thickTop="1">
      <c r="F3" s="35"/>
    </row>
    <row r="4" spans="1:57" ht="19.5" customHeight="1">
      <c r="A4" s="104" t="s">
        <v>46</v>
      </c>
      <c r="B4" s="105"/>
      <c r="C4" s="105"/>
      <c r="D4" s="105"/>
      <c r="E4" s="106"/>
      <c r="F4" s="105"/>
      <c r="G4" s="105"/>
      <c r="H4" s="105"/>
      <c r="I4" s="105"/>
    </row>
    <row r="5" spans="1:57" ht="13.5" thickBot="1"/>
    <row r="6" spans="1:57" s="35" customFormat="1" ht="13.5" thickBot="1">
      <c r="A6" s="107"/>
      <c r="B6" s="108" t="s">
        <v>47</v>
      </c>
      <c r="C6" s="108"/>
      <c r="D6" s="109"/>
      <c r="E6" s="110" t="s">
        <v>48</v>
      </c>
      <c r="F6" s="111" t="s">
        <v>49</v>
      </c>
      <c r="G6" s="111" t="s">
        <v>50</v>
      </c>
      <c r="H6" s="111" t="s">
        <v>51</v>
      </c>
      <c r="I6" s="112" t="s">
        <v>27</v>
      </c>
    </row>
    <row r="7" spans="1:57" s="35" customFormat="1">
      <c r="A7" s="199" t="str">
        <f>Položky!B7</f>
        <v>95</v>
      </c>
      <c r="B7" s="113" t="str">
        <f>Položky!C7</f>
        <v>Dokončovací konstrukce na pozemních stavbách</v>
      </c>
      <c r="D7" s="114"/>
      <c r="E7" s="200">
        <f>Položky!BC10</f>
        <v>0</v>
      </c>
      <c r="F7" s="201">
        <f>Položky!BD10</f>
        <v>0</v>
      </c>
      <c r="G7" s="201">
        <f>Položky!BE10</f>
        <v>0</v>
      </c>
      <c r="H7" s="201">
        <f>Položky!BF10</f>
        <v>0</v>
      </c>
      <c r="I7" s="202">
        <f>Položky!BG10</f>
        <v>0</v>
      </c>
    </row>
    <row r="8" spans="1:57" s="35" customFormat="1">
      <c r="A8" s="199" t="str">
        <f>Položky!B11</f>
        <v>713</v>
      </c>
      <c r="B8" s="113" t="str">
        <f>Položky!C11</f>
        <v>Izolace tepelné</v>
      </c>
      <c r="D8" s="114"/>
      <c r="E8" s="200">
        <f>Položky!BC23</f>
        <v>0</v>
      </c>
      <c r="F8" s="201">
        <f>Položky!BD23</f>
        <v>0</v>
      </c>
      <c r="G8" s="201">
        <f>Položky!BE23</f>
        <v>0</v>
      </c>
      <c r="H8" s="201">
        <f>Položky!BF23</f>
        <v>0</v>
      </c>
      <c r="I8" s="202">
        <f>Položky!BG23</f>
        <v>0</v>
      </c>
    </row>
    <row r="9" spans="1:57" s="35" customFormat="1" ht="13.5" thickBot="1">
      <c r="A9" s="199" t="str">
        <f>Položky!B24</f>
        <v>D96</v>
      </c>
      <c r="B9" s="113" t="str">
        <f>Položky!C24</f>
        <v>Přesuny suti a vybouraných hmot</v>
      </c>
      <c r="D9" s="114"/>
      <c r="E9" s="200">
        <f>Položky!BC32</f>
        <v>0</v>
      </c>
      <c r="F9" s="201">
        <f>Položky!BD32</f>
        <v>0</v>
      </c>
      <c r="G9" s="201">
        <f>Položky!BE32</f>
        <v>0</v>
      </c>
      <c r="H9" s="201">
        <f>Položky!BF32</f>
        <v>0</v>
      </c>
      <c r="I9" s="202">
        <f>Položky!BG32</f>
        <v>0</v>
      </c>
    </row>
    <row r="10" spans="1:57" s="121" customFormat="1" ht="13.5" thickBot="1">
      <c r="A10" s="115"/>
      <c r="B10" s="116" t="s">
        <v>52</v>
      </c>
      <c r="C10" s="116"/>
      <c r="D10" s="117"/>
      <c r="E10" s="118">
        <f>SUM(E7:E9)</f>
        <v>0</v>
      </c>
      <c r="F10" s="119">
        <f>SUM(F7:F9)</f>
        <v>0</v>
      </c>
      <c r="G10" s="119">
        <f>SUM(G7:G9)</f>
        <v>0</v>
      </c>
      <c r="H10" s="119">
        <f>SUM(H7:H9)</f>
        <v>0</v>
      </c>
      <c r="I10" s="120">
        <f>SUM(I7:I9)</f>
        <v>0</v>
      </c>
    </row>
    <row r="11" spans="1:57">
      <c r="A11" s="35"/>
      <c r="B11" s="35"/>
      <c r="C11" s="35"/>
      <c r="D11" s="35"/>
      <c r="E11" s="35"/>
      <c r="F11" s="35"/>
      <c r="G11" s="35"/>
      <c r="H11" s="35"/>
      <c r="I11" s="35"/>
    </row>
    <row r="12" spans="1:57" ht="19.5" customHeight="1">
      <c r="A12" s="105"/>
      <c r="B12" s="105"/>
      <c r="C12" s="105"/>
      <c r="D12" s="105"/>
      <c r="E12" s="105"/>
      <c r="F12" s="105"/>
      <c r="G12" s="122"/>
      <c r="H12" s="105"/>
      <c r="I12" s="105"/>
      <c r="BA12" s="41"/>
      <c r="BB12" s="41"/>
      <c r="BC12" s="41"/>
      <c r="BD12" s="41"/>
      <c r="BE12" s="41"/>
    </row>
    <row r="13" spans="1:57" ht="13.5" thickBot="1"/>
    <row r="14" spans="1:57">
      <c r="A14" s="70"/>
      <c r="B14" s="71"/>
      <c r="C14" s="71"/>
      <c r="D14" s="123"/>
      <c r="E14" s="124"/>
      <c r="F14" s="125"/>
      <c r="G14" s="126"/>
      <c r="H14" s="127"/>
      <c r="I14" s="128"/>
    </row>
    <row r="15" spans="1:57">
      <c r="A15" s="64"/>
      <c r="B15" s="55"/>
      <c r="C15" s="55"/>
      <c r="D15" s="129"/>
      <c r="E15" s="130"/>
      <c r="F15" s="131"/>
      <c r="G15" s="132"/>
      <c r="H15" s="133"/>
      <c r="I15" s="134"/>
      <c r="BA15" s="3">
        <v>0</v>
      </c>
    </row>
    <row r="16" spans="1:57">
      <c r="A16" s="64"/>
      <c r="B16" s="55"/>
      <c r="C16" s="55"/>
      <c r="D16" s="129"/>
      <c r="E16" s="130"/>
      <c r="F16" s="131"/>
      <c r="G16" s="132"/>
      <c r="H16" s="133"/>
      <c r="I16" s="134"/>
      <c r="BA16" s="3">
        <v>0</v>
      </c>
    </row>
    <row r="17" spans="1:53">
      <c r="A17" s="64"/>
      <c r="B17" s="55"/>
      <c r="C17" s="55"/>
      <c r="D17" s="129"/>
      <c r="E17" s="130"/>
      <c r="F17" s="131"/>
      <c r="G17" s="132"/>
      <c r="H17" s="133"/>
      <c r="I17" s="134"/>
      <c r="BA17" s="3">
        <v>0</v>
      </c>
    </row>
    <row r="18" spans="1:53">
      <c r="A18" s="64"/>
      <c r="B18" s="55"/>
      <c r="C18" s="55"/>
      <c r="D18" s="129"/>
      <c r="E18" s="130"/>
      <c r="F18" s="131"/>
      <c r="G18" s="132"/>
      <c r="H18" s="133"/>
      <c r="I18" s="134"/>
      <c r="BA18" s="3">
        <v>0</v>
      </c>
    </row>
    <row r="19" spans="1:53">
      <c r="A19" s="64"/>
      <c r="B19" s="55"/>
      <c r="C19" s="55"/>
      <c r="D19" s="129"/>
      <c r="E19" s="130"/>
      <c r="F19" s="131"/>
      <c r="G19" s="132"/>
      <c r="H19" s="133"/>
      <c r="I19" s="134"/>
      <c r="BA19" s="3">
        <v>1</v>
      </c>
    </row>
    <row r="20" spans="1:53">
      <c r="A20" s="64"/>
      <c r="B20" s="55"/>
      <c r="C20" s="55"/>
      <c r="D20" s="129"/>
      <c r="E20" s="130"/>
      <c r="F20" s="131"/>
      <c r="G20" s="132"/>
      <c r="H20" s="133"/>
      <c r="I20" s="134"/>
      <c r="BA20" s="3">
        <v>1</v>
      </c>
    </row>
    <row r="21" spans="1:53">
      <c r="A21" s="64"/>
      <c r="B21" s="55"/>
      <c r="C21" s="55"/>
      <c r="D21" s="129"/>
      <c r="E21" s="130"/>
      <c r="F21" s="131"/>
      <c r="G21" s="132"/>
      <c r="H21" s="133"/>
      <c r="I21" s="134"/>
      <c r="BA21" s="3">
        <v>2</v>
      </c>
    </row>
    <row r="22" spans="1:53">
      <c r="A22" s="64"/>
      <c r="B22" s="55"/>
      <c r="C22" s="55"/>
      <c r="D22" s="129"/>
      <c r="E22" s="130"/>
      <c r="F22" s="131"/>
      <c r="G22" s="132"/>
      <c r="H22" s="133"/>
      <c r="I22" s="134"/>
      <c r="BA22" s="3">
        <v>2</v>
      </c>
    </row>
    <row r="23" spans="1:53" ht="13.5" thickBot="1">
      <c r="A23" s="135"/>
      <c r="B23" s="136"/>
      <c r="C23" s="137"/>
      <c r="D23" s="138"/>
      <c r="E23" s="139"/>
      <c r="F23" s="140"/>
      <c r="G23" s="140"/>
      <c r="H23" s="221"/>
      <c r="I23" s="222"/>
    </row>
    <row r="25" spans="1:53">
      <c r="B25" s="121"/>
      <c r="F25" s="141"/>
      <c r="G25" s="142"/>
      <c r="H25" s="142"/>
      <c r="I25" s="143"/>
    </row>
    <row r="26" spans="1:53">
      <c r="F26" s="141"/>
      <c r="G26" s="142"/>
      <c r="H26" s="142"/>
      <c r="I26" s="143"/>
    </row>
    <row r="27" spans="1:53">
      <c r="F27" s="141"/>
      <c r="G27" s="142"/>
      <c r="H27" s="142"/>
      <c r="I27" s="143"/>
    </row>
    <row r="28" spans="1:53">
      <c r="F28" s="141"/>
      <c r="G28" s="142"/>
      <c r="H28" s="142"/>
      <c r="I28" s="143"/>
    </row>
    <row r="29" spans="1:53">
      <c r="F29" s="141"/>
      <c r="G29" s="142"/>
      <c r="H29" s="142"/>
      <c r="I29" s="143"/>
    </row>
    <row r="30" spans="1:53">
      <c r="F30" s="141"/>
      <c r="G30" s="142"/>
      <c r="H30" s="142"/>
      <c r="I30" s="143"/>
    </row>
    <row r="31" spans="1:53">
      <c r="F31" s="141"/>
      <c r="G31" s="142"/>
      <c r="H31" s="142"/>
      <c r="I31" s="143"/>
    </row>
    <row r="32" spans="1:53">
      <c r="F32" s="141"/>
      <c r="G32" s="142"/>
      <c r="H32" s="142"/>
      <c r="I32" s="143"/>
    </row>
    <row r="33" spans="6:9">
      <c r="F33" s="141"/>
      <c r="G33" s="142"/>
      <c r="H33" s="142"/>
      <c r="I33" s="143"/>
    </row>
    <row r="34" spans="6:9">
      <c r="F34" s="141"/>
      <c r="G34" s="142"/>
      <c r="H34" s="142"/>
      <c r="I34" s="143"/>
    </row>
    <row r="35" spans="6:9">
      <c r="F35" s="141"/>
      <c r="G35" s="142"/>
      <c r="H35" s="142"/>
      <c r="I35" s="143"/>
    </row>
    <row r="36" spans="6:9">
      <c r="F36" s="141"/>
      <c r="G36" s="142"/>
      <c r="H36" s="142"/>
      <c r="I36" s="143"/>
    </row>
    <row r="37" spans="6:9">
      <c r="F37" s="141"/>
      <c r="G37" s="142"/>
      <c r="H37" s="142"/>
      <c r="I37" s="143"/>
    </row>
    <row r="38" spans="6:9">
      <c r="F38" s="141"/>
      <c r="G38" s="142"/>
      <c r="H38" s="142"/>
      <c r="I38" s="143"/>
    </row>
    <row r="39" spans="6:9">
      <c r="F39" s="141"/>
      <c r="G39" s="142"/>
      <c r="H39" s="142"/>
      <c r="I39" s="143"/>
    </row>
    <row r="40" spans="6:9">
      <c r="F40" s="141"/>
      <c r="G40" s="142"/>
      <c r="H40" s="142"/>
      <c r="I40" s="143"/>
    </row>
    <row r="41" spans="6:9">
      <c r="F41" s="141"/>
      <c r="G41" s="142"/>
      <c r="H41" s="142"/>
      <c r="I41" s="143"/>
    </row>
    <row r="42" spans="6:9">
      <c r="F42" s="141"/>
      <c r="G42" s="142"/>
      <c r="H42" s="142"/>
      <c r="I42" s="143"/>
    </row>
    <row r="43" spans="6:9">
      <c r="F43" s="141"/>
      <c r="G43" s="142"/>
      <c r="H43" s="142"/>
      <c r="I43" s="143"/>
    </row>
    <row r="44" spans="6:9">
      <c r="F44" s="141"/>
      <c r="G44" s="142"/>
      <c r="H44" s="142"/>
      <c r="I44" s="143"/>
    </row>
    <row r="45" spans="6:9">
      <c r="F45" s="141"/>
      <c r="G45" s="142"/>
      <c r="H45" s="142"/>
      <c r="I45" s="143"/>
    </row>
    <row r="46" spans="6:9">
      <c r="F46" s="141"/>
      <c r="G46" s="142"/>
      <c r="H46" s="142"/>
      <c r="I46" s="143"/>
    </row>
    <row r="47" spans="6:9">
      <c r="F47" s="141"/>
      <c r="G47" s="142"/>
      <c r="H47" s="142"/>
      <c r="I47" s="143"/>
    </row>
    <row r="48" spans="6:9">
      <c r="F48" s="141"/>
      <c r="G48" s="142"/>
      <c r="H48" s="142"/>
      <c r="I48" s="143"/>
    </row>
    <row r="49" spans="6:9">
      <c r="F49" s="141"/>
      <c r="G49" s="142"/>
      <c r="H49" s="142"/>
      <c r="I49" s="143"/>
    </row>
    <row r="50" spans="6:9">
      <c r="F50" s="141"/>
      <c r="G50" s="142"/>
      <c r="H50" s="142"/>
      <c r="I50" s="143"/>
    </row>
    <row r="51" spans="6:9">
      <c r="F51" s="141"/>
      <c r="G51" s="142"/>
      <c r="H51" s="142"/>
      <c r="I51" s="143"/>
    </row>
    <row r="52" spans="6:9">
      <c r="F52" s="141"/>
      <c r="G52" s="142"/>
      <c r="H52" s="142"/>
      <c r="I52" s="143"/>
    </row>
    <row r="53" spans="6:9">
      <c r="F53" s="141"/>
      <c r="G53" s="142"/>
      <c r="H53" s="142"/>
      <c r="I53" s="143"/>
    </row>
    <row r="54" spans="6:9">
      <c r="F54" s="141"/>
      <c r="G54" s="142"/>
      <c r="H54" s="142"/>
      <c r="I54" s="143"/>
    </row>
    <row r="55" spans="6:9">
      <c r="F55" s="141"/>
      <c r="G55" s="142"/>
      <c r="H55" s="142"/>
      <c r="I55" s="143"/>
    </row>
    <row r="56" spans="6:9">
      <c r="F56" s="141"/>
      <c r="G56" s="142"/>
      <c r="H56" s="142"/>
      <c r="I56" s="143"/>
    </row>
    <row r="57" spans="6:9">
      <c r="F57" s="141"/>
      <c r="G57" s="142"/>
      <c r="H57" s="142"/>
      <c r="I57" s="143"/>
    </row>
    <row r="58" spans="6:9">
      <c r="F58" s="141"/>
      <c r="G58" s="142"/>
      <c r="H58" s="142"/>
      <c r="I58" s="143"/>
    </row>
    <row r="59" spans="6:9">
      <c r="F59" s="141"/>
      <c r="G59" s="142"/>
      <c r="H59" s="142"/>
      <c r="I59" s="143"/>
    </row>
    <row r="60" spans="6:9">
      <c r="F60" s="141"/>
      <c r="G60" s="142"/>
      <c r="H60" s="142"/>
      <c r="I60" s="143"/>
    </row>
    <row r="61" spans="6:9">
      <c r="F61" s="141"/>
      <c r="G61" s="142"/>
      <c r="H61" s="142"/>
      <c r="I61" s="143"/>
    </row>
    <row r="62" spans="6:9">
      <c r="F62" s="141"/>
      <c r="G62" s="142"/>
      <c r="H62" s="142"/>
      <c r="I62" s="143"/>
    </row>
    <row r="63" spans="6:9">
      <c r="F63" s="141"/>
      <c r="G63" s="142"/>
      <c r="H63" s="142"/>
      <c r="I63" s="143"/>
    </row>
    <row r="64" spans="6:9">
      <c r="F64" s="141"/>
      <c r="G64" s="142"/>
      <c r="H64" s="142"/>
      <c r="I64" s="143"/>
    </row>
    <row r="65" spans="6:9">
      <c r="F65" s="141"/>
      <c r="G65" s="142"/>
      <c r="H65" s="142"/>
      <c r="I65" s="143"/>
    </row>
    <row r="66" spans="6:9">
      <c r="F66" s="141"/>
      <c r="G66" s="142"/>
      <c r="H66" s="142"/>
      <c r="I66" s="143"/>
    </row>
    <row r="67" spans="6:9">
      <c r="F67" s="141"/>
      <c r="G67" s="142"/>
      <c r="H67" s="142"/>
      <c r="I67" s="143"/>
    </row>
    <row r="68" spans="6:9">
      <c r="F68" s="141"/>
      <c r="G68" s="142"/>
      <c r="H68" s="142"/>
      <c r="I68" s="143"/>
    </row>
    <row r="69" spans="6:9">
      <c r="F69" s="141"/>
      <c r="G69" s="142"/>
      <c r="H69" s="142"/>
      <c r="I69" s="143"/>
    </row>
    <row r="70" spans="6:9">
      <c r="F70" s="141"/>
      <c r="G70" s="142"/>
      <c r="H70" s="142"/>
      <c r="I70" s="143"/>
    </row>
    <row r="71" spans="6:9">
      <c r="F71" s="141"/>
      <c r="G71" s="142"/>
      <c r="H71" s="142"/>
      <c r="I71" s="143"/>
    </row>
    <row r="72" spans="6:9">
      <c r="F72" s="141"/>
      <c r="G72" s="142"/>
      <c r="H72" s="142"/>
      <c r="I72" s="143"/>
    </row>
    <row r="73" spans="6:9">
      <c r="F73" s="141"/>
      <c r="G73" s="142"/>
      <c r="H73" s="142"/>
      <c r="I73" s="143"/>
    </row>
    <row r="74" spans="6:9">
      <c r="F74" s="141"/>
      <c r="G74" s="142"/>
      <c r="H74" s="142"/>
      <c r="I74" s="143"/>
    </row>
  </sheetData>
  <mergeCells count="4">
    <mergeCell ref="A1:B1"/>
    <mergeCell ref="A2:B2"/>
    <mergeCell ref="G2:I2"/>
    <mergeCell ref="H23:I23"/>
  </mergeCells>
  <pageMargins left="0.59055118110236227" right="0.39370078740157483" top="0.59055118110236227" bottom="0.59055118110236227" header="0.19685039370078741" footer="0.19685039370078741"/>
  <pageSetup paperSize="9" orientation="portrait" horizontalDpi="300" verticalDpi="300" r:id="rId1"/>
  <headerFooter alignWithMargins="0">
    <oddFooter>&amp;L&amp;9Zpracováno programem &amp;"Arial CE,Tučné"BUILDpower,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2"/>
  <dimension ref="A1:CD105"/>
  <sheetViews>
    <sheetView showGridLines="0" showZeros="0" workbookViewId="0">
      <selection activeCell="A32" sqref="A32:IV34"/>
    </sheetView>
  </sheetViews>
  <sheetFormatPr defaultColWidth="9.140625" defaultRowHeight="12.75"/>
  <cols>
    <col min="1" max="1" width="4.42578125" style="144" customWidth="1"/>
    <col min="2" max="2" width="11.5703125" style="144" customWidth="1"/>
    <col min="3" max="3" width="40.42578125" style="144" customWidth="1"/>
    <col min="4" max="4" width="5.5703125" style="144" customWidth="1"/>
    <col min="5" max="5" width="8.5703125" style="152" customWidth="1"/>
    <col min="6" max="6" width="9.85546875" style="144" customWidth="1"/>
    <col min="7" max="7" width="13.85546875" style="144" customWidth="1"/>
    <col min="8" max="11" width="11.140625" style="144" customWidth="1"/>
    <col min="12" max="12" width="75.28515625" style="144" customWidth="1"/>
    <col min="13" max="13" width="45.28515625" style="144" customWidth="1"/>
    <col min="14" max="14" width="75.42578125" style="144" customWidth="1"/>
    <col min="15" max="15" width="45.28515625" style="144" customWidth="1"/>
    <col min="16" max="16384" width="9.140625" style="144"/>
  </cols>
  <sheetData>
    <row r="1" spans="1:82" ht="15.75">
      <c r="A1" s="225" t="s">
        <v>67</v>
      </c>
      <c r="B1" s="225"/>
      <c r="C1" s="225"/>
      <c r="D1" s="225"/>
      <c r="E1" s="225"/>
      <c r="F1" s="225"/>
      <c r="G1" s="225"/>
    </row>
    <row r="2" spans="1:82" ht="14.25" customHeight="1" thickBot="1">
      <c r="B2" s="145"/>
      <c r="C2" s="146"/>
      <c r="D2" s="146"/>
      <c r="E2" s="147"/>
      <c r="F2" s="146"/>
      <c r="G2" s="146"/>
    </row>
    <row r="3" spans="1:82" ht="13.5" thickTop="1">
      <c r="A3" s="214" t="s">
        <v>43</v>
      </c>
      <c r="B3" s="215"/>
      <c r="C3" s="95" t="str">
        <f>CONCATENATE(cislostavby," ",nazevstavby)</f>
        <v xml:space="preserve"> SOŠ Josefa Sousedíka Vsetín</v>
      </c>
      <c r="D3" s="96"/>
      <c r="E3" s="148" t="s">
        <v>53</v>
      </c>
      <c r="F3" s="149" t="str">
        <f>Rekapitulace!H1</f>
        <v>D 1.1</v>
      </c>
      <c r="G3" s="150"/>
    </row>
    <row r="4" spans="1:82" ht="13.5" thickBot="1">
      <c r="A4" s="226" t="s">
        <v>45</v>
      </c>
      <c r="B4" s="217"/>
      <c r="C4" s="101" t="str">
        <f>CONCATENATE(cisloobjektu," ",nazevobjektu)</f>
        <v>SO 04 Zateplení střechy na pavilonu 4</v>
      </c>
      <c r="D4" s="102"/>
      <c r="E4" s="227" t="str">
        <f>Rekapitulace!G2</f>
        <v>Stavební řešení</v>
      </c>
      <c r="F4" s="228"/>
      <c r="G4" s="229"/>
    </row>
    <row r="5" spans="1:82" ht="13.5" thickTop="1">
      <c r="A5" s="151"/>
      <c r="G5" s="153"/>
    </row>
    <row r="6" spans="1:82" ht="22.5">
      <c r="A6" s="154" t="s">
        <v>54</v>
      </c>
      <c r="B6" s="155" t="s">
        <v>55</v>
      </c>
      <c r="C6" s="155" t="s">
        <v>56</v>
      </c>
      <c r="D6" s="155" t="s">
        <v>57</v>
      </c>
      <c r="E6" s="156" t="s">
        <v>58</v>
      </c>
      <c r="F6" s="155" t="s">
        <v>59</v>
      </c>
      <c r="G6" s="157" t="s">
        <v>60</v>
      </c>
      <c r="H6" s="158" t="s">
        <v>61</v>
      </c>
      <c r="I6" s="158" t="s">
        <v>62</v>
      </c>
      <c r="J6" s="158" t="s">
        <v>63</v>
      </c>
      <c r="K6" s="158" t="s">
        <v>64</v>
      </c>
    </row>
    <row r="7" spans="1:82">
      <c r="A7" s="159" t="s">
        <v>65</v>
      </c>
      <c r="B7" s="160" t="s">
        <v>71</v>
      </c>
      <c r="C7" s="161" t="s">
        <v>72</v>
      </c>
      <c r="D7" s="162"/>
      <c r="E7" s="163"/>
      <c r="F7" s="163"/>
      <c r="G7" s="164"/>
      <c r="H7" s="165"/>
      <c r="I7" s="166"/>
      <c r="J7" s="165"/>
      <c r="K7" s="166"/>
      <c r="Q7" s="167">
        <v>1</v>
      </c>
    </row>
    <row r="8" spans="1:82">
      <c r="A8" s="168">
        <v>1</v>
      </c>
      <c r="B8" s="169" t="s">
        <v>73</v>
      </c>
      <c r="C8" s="170" t="s">
        <v>74</v>
      </c>
      <c r="D8" s="171" t="s">
        <v>75</v>
      </c>
      <c r="E8" s="172">
        <v>262.57499999999999</v>
      </c>
      <c r="F8" s="172">
        <v>0</v>
      </c>
      <c r="G8" s="173">
        <f>E8*F8</f>
        <v>0</v>
      </c>
      <c r="H8" s="174">
        <v>0</v>
      </c>
      <c r="I8" s="174">
        <f>E8*H8</f>
        <v>0</v>
      </c>
      <c r="J8" s="174">
        <v>0</v>
      </c>
      <c r="K8" s="174">
        <f>E8*J8</f>
        <v>0</v>
      </c>
      <c r="Q8" s="167">
        <v>2</v>
      </c>
      <c r="AA8" s="144">
        <v>1</v>
      </c>
      <c r="AB8" s="144">
        <v>1</v>
      </c>
      <c r="AC8" s="144">
        <v>1</v>
      </c>
      <c r="BB8" s="144">
        <v>1</v>
      </c>
      <c r="BC8" s="144">
        <f>IF(BB8=1,G8,0)</f>
        <v>0</v>
      </c>
      <c r="BD8" s="144">
        <f>IF(BB8=2,G8,0)</f>
        <v>0</v>
      </c>
      <c r="BE8" s="144">
        <f>IF(BB8=3,G8,0)</f>
        <v>0</v>
      </c>
      <c r="BF8" s="144">
        <f>IF(BB8=4,G8,0)</f>
        <v>0</v>
      </c>
      <c r="BG8" s="144">
        <f>IF(BB8=5,G8,0)</f>
        <v>0</v>
      </c>
      <c r="CA8" s="144">
        <v>1</v>
      </c>
      <c r="CB8" s="144">
        <v>1</v>
      </c>
      <c r="CC8" s="167"/>
      <c r="CD8" s="167"/>
    </row>
    <row r="9" spans="1:82" ht="22.5">
      <c r="A9" s="175"/>
      <c r="B9" s="176"/>
      <c r="C9" s="223" t="s">
        <v>76</v>
      </c>
      <c r="D9" s="224"/>
      <c r="E9" s="178">
        <v>262.57499999999999</v>
      </c>
      <c r="F9" s="179"/>
      <c r="G9" s="180"/>
      <c r="H9" s="181"/>
      <c r="I9" s="182"/>
      <c r="J9" s="181"/>
      <c r="K9" s="182"/>
      <c r="M9" s="177" t="s">
        <v>76</v>
      </c>
      <c r="O9" s="177"/>
      <c r="Q9" s="167"/>
    </row>
    <row r="10" spans="1:82">
      <c r="A10" s="183"/>
      <c r="B10" s="184" t="s">
        <v>66</v>
      </c>
      <c r="C10" s="185" t="str">
        <f>CONCATENATE(B7," ",C7)</f>
        <v>95 Dokončovací konstrukce na pozemních stavbách</v>
      </c>
      <c r="D10" s="186"/>
      <c r="E10" s="187"/>
      <c r="F10" s="188"/>
      <c r="G10" s="189">
        <f>SUM(G7:G9)</f>
        <v>0</v>
      </c>
      <c r="H10" s="190"/>
      <c r="I10" s="191">
        <f>SUM(I7:I9)</f>
        <v>0</v>
      </c>
      <c r="J10" s="190"/>
      <c r="K10" s="191">
        <f>SUM(K7:K9)</f>
        <v>0</v>
      </c>
      <c r="Q10" s="167">
        <v>4</v>
      </c>
      <c r="BC10" s="192">
        <f>SUM(BC7:BC9)</f>
        <v>0</v>
      </c>
      <c r="BD10" s="192">
        <f>SUM(BD7:BD9)</f>
        <v>0</v>
      </c>
      <c r="BE10" s="192">
        <f>SUM(BE7:BE9)</f>
        <v>0</v>
      </c>
      <c r="BF10" s="192">
        <f>SUM(BF7:BF9)</f>
        <v>0</v>
      </c>
      <c r="BG10" s="192">
        <f>SUM(BG7:BG9)</f>
        <v>0</v>
      </c>
    </row>
    <row r="11" spans="1:82">
      <c r="A11" s="159" t="s">
        <v>65</v>
      </c>
      <c r="B11" s="160" t="s">
        <v>77</v>
      </c>
      <c r="C11" s="161" t="s">
        <v>78</v>
      </c>
      <c r="D11" s="162"/>
      <c r="E11" s="163"/>
      <c r="F11" s="163"/>
      <c r="G11" s="164"/>
      <c r="H11" s="165"/>
      <c r="I11" s="166"/>
      <c r="J11" s="165"/>
      <c r="K11" s="166"/>
      <c r="Q11" s="167">
        <v>1</v>
      </c>
    </row>
    <row r="12" spans="1:82">
      <c r="A12" s="168">
        <v>2</v>
      </c>
      <c r="B12" s="169" t="s">
        <v>79</v>
      </c>
      <c r="C12" s="170" t="s">
        <v>80</v>
      </c>
      <c r="D12" s="171" t="s">
        <v>75</v>
      </c>
      <c r="E12" s="172">
        <v>262.57499999999999</v>
      </c>
      <c r="F12" s="172">
        <v>0</v>
      </c>
      <c r="G12" s="173">
        <f>E12*F12</f>
        <v>0</v>
      </c>
      <c r="H12" s="174">
        <v>0</v>
      </c>
      <c r="I12" s="174">
        <f>E12*H12</f>
        <v>0</v>
      </c>
      <c r="J12" s="174">
        <v>-6.0000000000000001E-3</v>
      </c>
      <c r="K12" s="174">
        <f>E12*J12</f>
        <v>-1.57545</v>
      </c>
      <c r="Q12" s="167">
        <v>2</v>
      </c>
      <c r="AA12" s="144">
        <v>1</v>
      </c>
      <c r="AB12" s="144">
        <v>7</v>
      </c>
      <c r="AC12" s="144">
        <v>7</v>
      </c>
      <c r="BB12" s="144">
        <v>2</v>
      </c>
      <c r="BC12" s="144">
        <f>IF(BB12=1,G12,0)</f>
        <v>0</v>
      </c>
      <c r="BD12" s="144">
        <f>IF(BB12=2,G12,0)</f>
        <v>0</v>
      </c>
      <c r="BE12" s="144">
        <f>IF(BB12=3,G12,0)</f>
        <v>0</v>
      </c>
      <c r="BF12" s="144">
        <f>IF(BB12=4,G12,0)</f>
        <v>0</v>
      </c>
      <c r="BG12" s="144">
        <f>IF(BB12=5,G12,0)</f>
        <v>0</v>
      </c>
      <c r="CA12" s="144">
        <v>1</v>
      </c>
      <c r="CB12" s="144">
        <v>7</v>
      </c>
      <c r="CC12" s="167"/>
      <c r="CD12" s="167"/>
    </row>
    <row r="13" spans="1:82" ht="22.5">
      <c r="A13" s="175"/>
      <c r="B13" s="176"/>
      <c r="C13" s="223" t="s">
        <v>76</v>
      </c>
      <c r="D13" s="224"/>
      <c r="E13" s="178">
        <v>262.57499999999999</v>
      </c>
      <c r="F13" s="179"/>
      <c r="G13" s="180"/>
      <c r="H13" s="181"/>
      <c r="I13" s="182"/>
      <c r="J13" s="181"/>
      <c r="K13" s="182"/>
      <c r="M13" s="177" t="s">
        <v>76</v>
      </c>
      <c r="O13" s="177"/>
      <c r="Q13" s="167"/>
    </row>
    <row r="14" spans="1:82" ht="22.5">
      <c r="A14" s="168">
        <v>3</v>
      </c>
      <c r="B14" s="169" t="s">
        <v>81</v>
      </c>
      <c r="C14" s="170" t="s">
        <v>82</v>
      </c>
      <c r="D14" s="171" t="s">
        <v>75</v>
      </c>
      <c r="E14" s="172">
        <v>262.57499999999999</v>
      </c>
      <c r="F14" s="172">
        <v>0</v>
      </c>
      <c r="G14" s="173">
        <f>E14*F14</f>
        <v>0</v>
      </c>
      <c r="H14" s="174">
        <v>0</v>
      </c>
      <c r="I14" s="174">
        <f>E14*H14</f>
        <v>0</v>
      </c>
      <c r="J14" s="174">
        <v>0</v>
      </c>
      <c r="K14" s="174">
        <f>E14*J14</f>
        <v>0</v>
      </c>
      <c r="Q14" s="167">
        <v>2</v>
      </c>
      <c r="AA14" s="144">
        <v>1</v>
      </c>
      <c r="AB14" s="144">
        <v>7</v>
      </c>
      <c r="AC14" s="144">
        <v>7</v>
      </c>
      <c r="BB14" s="144">
        <v>2</v>
      </c>
      <c r="BC14" s="144">
        <f>IF(BB14=1,G14,0)</f>
        <v>0</v>
      </c>
      <c r="BD14" s="144">
        <f>IF(BB14=2,G14,0)</f>
        <v>0</v>
      </c>
      <c r="BE14" s="144">
        <f>IF(BB14=3,G14,0)</f>
        <v>0</v>
      </c>
      <c r="BF14" s="144">
        <f>IF(BB14=4,G14,0)</f>
        <v>0</v>
      </c>
      <c r="BG14" s="144">
        <f>IF(BB14=5,G14,0)</f>
        <v>0</v>
      </c>
      <c r="CA14" s="144">
        <v>1</v>
      </c>
      <c r="CB14" s="144">
        <v>7</v>
      </c>
      <c r="CC14" s="167"/>
      <c r="CD14" s="167"/>
    </row>
    <row r="15" spans="1:82">
      <c r="A15" s="175"/>
      <c r="B15" s="176"/>
      <c r="C15" s="223" t="s">
        <v>83</v>
      </c>
      <c r="D15" s="224"/>
      <c r="E15" s="178">
        <v>262.57499999999999</v>
      </c>
      <c r="F15" s="179"/>
      <c r="G15" s="180"/>
      <c r="H15" s="181"/>
      <c r="I15" s="182"/>
      <c r="J15" s="181"/>
      <c r="K15" s="182"/>
      <c r="M15" s="177" t="s">
        <v>83</v>
      </c>
      <c r="O15" s="177"/>
      <c r="Q15" s="167"/>
    </row>
    <row r="16" spans="1:82">
      <c r="A16" s="168">
        <v>4</v>
      </c>
      <c r="B16" s="169" t="s">
        <v>84</v>
      </c>
      <c r="C16" s="170" t="s">
        <v>85</v>
      </c>
      <c r="D16" s="171" t="s">
        <v>75</v>
      </c>
      <c r="E16" s="172">
        <v>262.57499999999999</v>
      </c>
      <c r="F16" s="172">
        <v>0</v>
      </c>
      <c r="G16" s="173">
        <f>E16*F16</f>
        <v>0</v>
      </c>
      <c r="H16" s="174">
        <v>2.0000000000000002E-5</v>
      </c>
      <c r="I16" s="174">
        <f>E16*H16</f>
        <v>5.2515000000000001E-3</v>
      </c>
      <c r="J16" s="174">
        <v>0</v>
      </c>
      <c r="K16" s="174">
        <f>E16*J16</f>
        <v>0</v>
      </c>
      <c r="Q16" s="167">
        <v>2</v>
      </c>
      <c r="AA16" s="144">
        <v>1</v>
      </c>
      <c r="AB16" s="144">
        <v>7</v>
      </c>
      <c r="AC16" s="144">
        <v>7</v>
      </c>
      <c r="BB16" s="144">
        <v>2</v>
      </c>
      <c r="BC16" s="144">
        <f>IF(BB16=1,G16,0)</f>
        <v>0</v>
      </c>
      <c r="BD16" s="144">
        <f>IF(BB16=2,G16,0)</f>
        <v>0</v>
      </c>
      <c r="BE16" s="144">
        <f>IF(BB16=3,G16,0)</f>
        <v>0</v>
      </c>
      <c r="BF16" s="144">
        <f>IF(BB16=4,G16,0)</f>
        <v>0</v>
      </c>
      <c r="BG16" s="144">
        <f>IF(BB16=5,G16,0)</f>
        <v>0</v>
      </c>
      <c r="CA16" s="144">
        <v>1</v>
      </c>
      <c r="CB16" s="144">
        <v>7</v>
      </c>
      <c r="CC16" s="167"/>
      <c r="CD16" s="167"/>
    </row>
    <row r="17" spans="1:82">
      <c r="A17" s="175"/>
      <c r="B17" s="176"/>
      <c r="C17" s="223" t="s">
        <v>83</v>
      </c>
      <c r="D17" s="224"/>
      <c r="E17" s="178">
        <v>262.57499999999999</v>
      </c>
      <c r="F17" s="179"/>
      <c r="G17" s="180"/>
      <c r="H17" s="181"/>
      <c r="I17" s="182"/>
      <c r="J17" s="181"/>
      <c r="K17" s="182"/>
      <c r="M17" s="177" t="s">
        <v>83</v>
      </c>
      <c r="O17" s="177"/>
      <c r="Q17" s="167"/>
    </row>
    <row r="18" spans="1:82" ht="22.5">
      <c r="A18" s="168">
        <v>5</v>
      </c>
      <c r="B18" s="169" t="s">
        <v>86</v>
      </c>
      <c r="C18" s="170" t="s">
        <v>87</v>
      </c>
      <c r="D18" s="171" t="s">
        <v>75</v>
      </c>
      <c r="E18" s="172">
        <v>535.65300000000002</v>
      </c>
      <c r="F18" s="172">
        <v>0</v>
      </c>
      <c r="G18" s="173">
        <f>E18*F18</f>
        <v>0</v>
      </c>
      <c r="H18" s="174">
        <v>7.4999999999999997E-3</v>
      </c>
      <c r="I18" s="174">
        <f>E18*H18</f>
        <v>4.0173975000000004</v>
      </c>
      <c r="J18" s="174">
        <v>0</v>
      </c>
      <c r="K18" s="174">
        <f>E18*J18</f>
        <v>0</v>
      </c>
      <c r="Q18" s="167">
        <v>2</v>
      </c>
      <c r="AA18" s="144">
        <v>3</v>
      </c>
      <c r="AB18" s="144">
        <v>0</v>
      </c>
      <c r="AC18" s="144" t="s">
        <v>86</v>
      </c>
      <c r="BB18" s="144">
        <v>2</v>
      </c>
      <c r="BC18" s="144">
        <f>IF(BB18=1,G18,0)</f>
        <v>0</v>
      </c>
      <c r="BD18" s="144">
        <f>IF(BB18=2,G18,0)</f>
        <v>0</v>
      </c>
      <c r="BE18" s="144">
        <f>IF(BB18=3,G18,0)</f>
        <v>0</v>
      </c>
      <c r="BF18" s="144">
        <f>IF(BB18=4,G18,0)</f>
        <v>0</v>
      </c>
      <c r="BG18" s="144">
        <f>IF(BB18=5,G18,0)</f>
        <v>0</v>
      </c>
      <c r="CA18" s="144">
        <v>3</v>
      </c>
      <c r="CB18" s="144">
        <v>0</v>
      </c>
      <c r="CC18" s="167"/>
      <c r="CD18" s="167"/>
    </row>
    <row r="19" spans="1:82">
      <c r="A19" s="175"/>
      <c r="B19" s="176"/>
      <c r="C19" s="223" t="s">
        <v>88</v>
      </c>
      <c r="D19" s="224"/>
      <c r="E19" s="178">
        <v>535.65300000000002</v>
      </c>
      <c r="F19" s="179"/>
      <c r="G19" s="180"/>
      <c r="H19" s="181"/>
      <c r="I19" s="182"/>
      <c r="J19" s="181"/>
      <c r="K19" s="182"/>
      <c r="M19" s="177" t="s">
        <v>88</v>
      </c>
      <c r="O19" s="177"/>
      <c r="Q19" s="167"/>
    </row>
    <row r="20" spans="1:82" ht="22.5">
      <c r="A20" s="168">
        <v>6</v>
      </c>
      <c r="B20" s="169" t="s">
        <v>89</v>
      </c>
      <c r="C20" s="170" t="s">
        <v>90</v>
      </c>
      <c r="D20" s="171" t="s">
        <v>75</v>
      </c>
      <c r="E20" s="172">
        <v>593.41949999999997</v>
      </c>
      <c r="F20" s="172">
        <v>0</v>
      </c>
      <c r="G20" s="173">
        <f>E20*F20</f>
        <v>0</v>
      </c>
      <c r="H20" s="174">
        <v>9.0000000000000006E-5</v>
      </c>
      <c r="I20" s="174">
        <f>E20*H20</f>
        <v>5.3407755000000001E-2</v>
      </c>
      <c r="J20" s="174">
        <v>0</v>
      </c>
      <c r="K20" s="174">
        <f>E20*J20</f>
        <v>0</v>
      </c>
      <c r="Q20" s="167">
        <v>2</v>
      </c>
      <c r="AA20" s="144">
        <v>3</v>
      </c>
      <c r="AB20" s="144">
        <v>7</v>
      </c>
      <c r="AC20" s="144">
        <v>673522241</v>
      </c>
      <c r="BB20" s="144">
        <v>2</v>
      </c>
      <c r="BC20" s="144">
        <f>IF(BB20=1,G20,0)</f>
        <v>0</v>
      </c>
      <c r="BD20" s="144">
        <f>IF(BB20=2,G20,0)</f>
        <v>0</v>
      </c>
      <c r="BE20" s="144">
        <f>IF(BB20=3,G20,0)</f>
        <v>0</v>
      </c>
      <c r="BF20" s="144">
        <f>IF(BB20=4,G20,0)</f>
        <v>0</v>
      </c>
      <c r="BG20" s="144">
        <f>IF(BB20=5,G20,0)</f>
        <v>0</v>
      </c>
      <c r="CA20" s="144">
        <v>3</v>
      </c>
      <c r="CB20" s="144">
        <v>7</v>
      </c>
      <c r="CC20" s="167"/>
      <c r="CD20" s="167"/>
    </row>
    <row r="21" spans="1:82">
      <c r="A21" s="175"/>
      <c r="B21" s="176"/>
      <c r="C21" s="223" t="s">
        <v>91</v>
      </c>
      <c r="D21" s="224"/>
      <c r="E21" s="178">
        <v>593.41949999999997</v>
      </c>
      <c r="F21" s="179"/>
      <c r="G21" s="180"/>
      <c r="H21" s="181"/>
      <c r="I21" s="182"/>
      <c r="J21" s="181"/>
      <c r="K21" s="182"/>
      <c r="M21" s="177" t="s">
        <v>91</v>
      </c>
      <c r="O21" s="177"/>
      <c r="Q21" s="167"/>
    </row>
    <row r="22" spans="1:82">
      <c r="A22" s="168">
        <v>7</v>
      </c>
      <c r="B22" s="169" t="s">
        <v>92</v>
      </c>
      <c r="C22" s="170" t="s">
        <v>93</v>
      </c>
      <c r="D22" s="171" t="s">
        <v>94</v>
      </c>
      <c r="E22" s="172">
        <v>4.0760567549999998</v>
      </c>
      <c r="F22" s="172">
        <v>0</v>
      </c>
      <c r="G22" s="173">
        <f>E22*F22</f>
        <v>0</v>
      </c>
      <c r="H22" s="174">
        <v>0</v>
      </c>
      <c r="I22" s="174">
        <f>E22*H22</f>
        <v>0</v>
      </c>
      <c r="J22" s="174">
        <v>0</v>
      </c>
      <c r="K22" s="174">
        <f>E22*J22</f>
        <v>0</v>
      </c>
      <c r="Q22" s="167">
        <v>2</v>
      </c>
      <c r="AA22" s="144">
        <v>7</v>
      </c>
      <c r="AB22" s="144">
        <v>1001</v>
      </c>
      <c r="AC22" s="144">
        <v>5</v>
      </c>
      <c r="BB22" s="144">
        <v>2</v>
      </c>
      <c r="BC22" s="144">
        <f>IF(BB22=1,G22,0)</f>
        <v>0</v>
      </c>
      <c r="BD22" s="144">
        <f>IF(BB22=2,G22,0)</f>
        <v>0</v>
      </c>
      <c r="BE22" s="144">
        <f>IF(BB22=3,G22,0)</f>
        <v>0</v>
      </c>
      <c r="BF22" s="144">
        <f>IF(BB22=4,G22,0)</f>
        <v>0</v>
      </c>
      <c r="BG22" s="144">
        <f>IF(BB22=5,G22,0)</f>
        <v>0</v>
      </c>
      <c r="CA22" s="144">
        <v>7</v>
      </c>
      <c r="CB22" s="144">
        <v>1001</v>
      </c>
      <c r="CC22" s="167"/>
      <c r="CD22" s="167"/>
    </row>
    <row r="23" spans="1:82">
      <c r="A23" s="183"/>
      <c r="B23" s="184" t="s">
        <v>66</v>
      </c>
      <c r="C23" s="185" t="str">
        <f>CONCATENATE(B11," ",C11)</f>
        <v>713 Izolace tepelné</v>
      </c>
      <c r="D23" s="186"/>
      <c r="E23" s="187"/>
      <c r="F23" s="188"/>
      <c r="G23" s="189">
        <f>SUM(G11:G22)</f>
        <v>0</v>
      </c>
      <c r="H23" s="190"/>
      <c r="I23" s="191">
        <f>SUM(I11:I22)</f>
        <v>4.0760567550000006</v>
      </c>
      <c r="J23" s="190"/>
      <c r="K23" s="191">
        <f>SUM(K11:K22)</f>
        <v>-1.57545</v>
      </c>
      <c r="Q23" s="167">
        <v>4</v>
      </c>
      <c r="BC23" s="192">
        <f>SUM(BC11:BC22)</f>
        <v>0</v>
      </c>
      <c r="BD23" s="192">
        <f>SUM(BD11:BD22)</f>
        <v>0</v>
      </c>
      <c r="BE23" s="192">
        <f>SUM(BE11:BE22)</f>
        <v>0</v>
      </c>
      <c r="BF23" s="192">
        <f>SUM(BF11:BF22)</f>
        <v>0</v>
      </c>
      <c r="BG23" s="192">
        <f>SUM(BG11:BG22)</f>
        <v>0</v>
      </c>
    </row>
    <row r="24" spans="1:82">
      <c r="A24" s="159" t="s">
        <v>65</v>
      </c>
      <c r="B24" s="160" t="s">
        <v>95</v>
      </c>
      <c r="C24" s="161" t="s">
        <v>96</v>
      </c>
      <c r="D24" s="162"/>
      <c r="E24" s="163"/>
      <c r="F24" s="163"/>
      <c r="G24" s="164"/>
      <c r="H24" s="165"/>
      <c r="I24" s="166"/>
      <c r="J24" s="165"/>
      <c r="K24" s="166"/>
      <c r="Q24" s="167">
        <v>1</v>
      </c>
    </row>
    <row r="25" spans="1:82" ht="22.5">
      <c r="A25" s="168">
        <v>8</v>
      </c>
      <c r="B25" s="169" t="s">
        <v>97</v>
      </c>
      <c r="C25" s="170" t="s">
        <v>98</v>
      </c>
      <c r="D25" s="171" t="s">
        <v>94</v>
      </c>
      <c r="E25" s="172">
        <v>1.57545</v>
      </c>
      <c r="F25" s="172">
        <v>0</v>
      </c>
      <c r="G25" s="173">
        <f t="shared" ref="G25:G31" si="0">E25*F25</f>
        <v>0</v>
      </c>
      <c r="H25" s="174">
        <v>0</v>
      </c>
      <c r="I25" s="174">
        <f t="shared" ref="I25:I31" si="1">E25*H25</f>
        <v>0</v>
      </c>
      <c r="J25" s="174">
        <v>0</v>
      </c>
      <c r="K25" s="174">
        <f t="shared" ref="K25:K31" si="2">E25*J25</f>
        <v>0</v>
      </c>
      <c r="Q25" s="167">
        <v>2</v>
      </c>
      <c r="AA25" s="144">
        <v>8</v>
      </c>
      <c r="AB25" s="144">
        <v>0</v>
      </c>
      <c r="AC25" s="144">
        <v>3</v>
      </c>
      <c r="BB25" s="144">
        <v>1</v>
      </c>
      <c r="BC25" s="144">
        <f t="shared" ref="BC25:BC31" si="3">IF(BB25=1,G25,0)</f>
        <v>0</v>
      </c>
      <c r="BD25" s="144">
        <f t="shared" ref="BD25:BD31" si="4">IF(BB25=2,G25,0)</f>
        <v>0</v>
      </c>
      <c r="BE25" s="144">
        <f t="shared" ref="BE25:BE31" si="5">IF(BB25=3,G25,0)</f>
        <v>0</v>
      </c>
      <c r="BF25" s="144">
        <f t="shared" ref="BF25:BF31" si="6">IF(BB25=4,G25,0)</f>
        <v>0</v>
      </c>
      <c r="BG25" s="144">
        <f t="shared" ref="BG25:BG31" si="7">IF(BB25=5,G25,0)</f>
        <v>0</v>
      </c>
      <c r="CA25" s="144">
        <v>8</v>
      </c>
      <c r="CB25" s="144">
        <v>0</v>
      </c>
      <c r="CC25" s="167"/>
      <c r="CD25" s="167"/>
    </row>
    <row r="26" spans="1:82" ht="22.5">
      <c r="A26" s="168">
        <v>9</v>
      </c>
      <c r="B26" s="169" t="s">
        <v>99</v>
      </c>
      <c r="C26" s="170" t="s">
        <v>100</v>
      </c>
      <c r="D26" s="171" t="s">
        <v>94</v>
      </c>
      <c r="E26" s="172">
        <v>3.1509</v>
      </c>
      <c r="F26" s="172">
        <v>0</v>
      </c>
      <c r="G26" s="173">
        <f t="shared" si="0"/>
        <v>0</v>
      </c>
      <c r="H26" s="174">
        <v>0</v>
      </c>
      <c r="I26" s="174">
        <f t="shared" si="1"/>
        <v>0</v>
      </c>
      <c r="J26" s="174">
        <v>0</v>
      </c>
      <c r="K26" s="174">
        <f t="shared" si="2"/>
        <v>0</v>
      </c>
      <c r="Q26" s="167">
        <v>2</v>
      </c>
      <c r="AA26" s="144">
        <v>8</v>
      </c>
      <c r="AB26" s="144">
        <v>0</v>
      </c>
      <c r="AC26" s="144">
        <v>3</v>
      </c>
      <c r="BB26" s="144">
        <v>1</v>
      </c>
      <c r="BC26" s="144">
        <f t="shared" si="3"/>
        <v>0</v>
      </c>
      <c r="BD26" s="144">
        <f t="shared" si="4"/>
        <v>0</v>
      </c>
      <c r="BE26" s="144">
        <f t="shared" si="5"/>
        <v>0</v>
      </c>
      <c r="BF26" s="144">
        <f t="shared" si="6"/>
        <v>0</v>
      </c>
      <c r="BG26" s="144">
        <f t="shared" si="7"/>
        <v>0</v>
      </c>
      <c r="CA26" s="144">
        <v>8</v>
      </c>
      <c r="CB26" s="144">
        <v>0</v>
      </c>
      <c r="CC26" s="167"/>
      <c r="CD26" s="167"/>
    </row>
    <row r="27" spans="1:82" ht="22.5">
      <c r="A27" s="168">
        <v>10</v>
      </c>
      <c r="B27" s="169" t="s">
        <v>101</v>
      </c>
      <c r="C27" s="170" t="s">
        <v>102</v>
      </c>
      <c r="D27" s="171" t="s">
        <v>94</v>
      </c>
      <c r="E27" s="172">
        <v>1.57545</v>
      </c>
      <c r="F27" s="172">
        <v>0</v>
      </c>
      <c r="G27" s="173">
        <f t="shared" si="0"/>
        <v>0</v>
      </c>
      <c r="H27" s="174">
        <v>0</v>
      </c>
      <c r="I27" s="174">
        <f t="shared" si="1"/>
        <v>0</v>
      </c>
      <c r="J27" s="174">
        <v>0</v>
      </c>
      <c r="K27" s="174">
        <f t="shared" si="2"/>
        <v>0</v>
      </c>
      <c r="Q27" s="167">
        <v>2</v>
      </c>
      <c r="AA27" s="144">
        <v>8</v>
      </c>
      <c r="AB27" s="144">
        <v>0</v>
      </c>
      <c r="AC27" s="144">
        <v>3</v>
      </c>
      <c r="BB27" s="144">
        <v>1</v>
      </c>
      <c r="BC27" s="144">
        <f t="shared" si="3"/>
        <v>0</v>
      </c>
      <c r="BD27" s="144">
        <f t="shared" si="4"/>
        <v>0</v>
      </c>
      <c r="BE27" s="144">
        <f t="shared" si="5"/>
        <v>0</v>
      </c>
      <c r="BF27" s="144">
        <f t="shared" si="6"/>
        <v>0</v>
      </c>
      <c r="BG27" s="144">
        <f t="shared" si="7"/>
        <v>0</v>
      </c>
      <c r="CA27" s="144">
        <v>8</v>
      </c>
      <c r="CB27" s="144">
        <v>0</v>
      </c>
      <c r="CC27" s="167"/>
      <c r="CD27" s="167"/>
    </row>
    <row r="28" spans="1:82" ht="22.5">
      <c r="A28" s="168">
        <v>11</v>
      </c>
      <c r="B28" s="169" t="s">
        <v>103</v>
      </c>
      <c r="C28" s="170" t="s">
        <v>104</v>
      </c>
      <c r="D28" s="171" t="s">
        <v>94</v>
      </c>
      <c r="E28" s="172">
        <v>29.93355</v>
      </c>
      <c r="F28" s="172">
        <v>0</v>
      </c>
      <c r="G28" s="173">
        <f t="shared" si="0"/>
        <v>0</v>
      </c>
      <c r="H28" s="174">
        <v>0</v>
      </c>
      <c r="I28" s="174">
        <f t="shared" si="1"/>
        <v>0</v>
      </c>
      <c r="J28" s="174">
        <v>0</v>
      </c>
      <c r="K28" s="174">
        <f t="shared" si="2"/>
        <v>0</v>
      </c>
      <c r="Q28" s="167">
        <v>2</v>
      </c>
      <c r="AA28" s="144">
        <v>8</v>
      </c>
      <c r="AB28" s="144">
        <v>0</v>
      </c>
      <c r="AC28" s="144">
        <v>3</v>
      </c>
      <c r="BB28" s="144">
        <v>1</v>
      </c>
      <c r="BC28" s="144">
        <f t="shared" si="3"/>
        <v>0</v>
      </c>
      <c r="BD28" s="144">
        <f t="shared" si="4"/>
        <v>0</v>
      </c>
      <c r="BE28" s="144">
        <f t="shared" si="5"/>
        <v>0</v>
      </c>
      <c r="BF28" s="144">
        <f t="shared" si="6"/>
        <v>0</v>
      </c>
      <c r="BG28" s="144">
        <f t="shared" si="7"/>
        <v>0</v>
      </c>
      <c r="CA28" s="144">
        <v>8</v>
      </c>
      <c r="CB28" s="144">
        <v>0</v>
      </c>
      <c r="CC28" s="167"/>
      <c r="CD28" s="167"/>
    </row>
    <row r="29" spans="1:82" ht="22.5">
      <c r="A29" s="168">
        <v>12</v>
      </c>
      <c r="B29" s="169" t="s">
        <v>105</v>
      </c>
      <c r="C29" s="170" t="s">
        <v>106</v>
      </c>
      <c r="D29" s="171" t="s">
        <v>94</v>
      </c>
      <c r="E29" s="172">
        <v>1.57545</v>
      </c>
      <c r="F29" s="172">
        <v>0</v>
      </c>
      <c r="G29" s="173">
        <f t="shared" si="0"/>
        <v>0</v>
      </c>
      <c r="H29" s="174">
        <v>0</v>
      </c>
      <c r="I29" s="174">
        <f t="shared" si="1"/>
        <v>0</v>
      </c>
      <c r="J29" s="174">
        <v>0</v>
      </c>
      <c r="K29" s="174">
        <f t="shared" si="2"/>
        <v>0</v>
      </c>
      <c r="Q29" s="167">
        <v>2</v>
      </c>
      <c r="AA29" s="144">
        <v>8</v>
      </c>
      <c r="AB29" s="144">
        <v>0</v>
      </c>
      <c r="AC29" s="144">
        <v>3</v>
      </c>
      <c r="BB29" s="144">
        <v>1</v>
      </c>
      <c r="BC29" s="144">
        <f t="shared" si="3"/>
        <v>0</v>
      </c>
      <c r="BD29" s="144">
        <f t="shared" si="4"/>
        <v>0</v>
      </c>
      <c r="BE29" s="144">
        <f t="shared" si="5"/>
        <v>0</v>
      </c>
      <c r="BF29" s="144">
        <f t="shared" si="6"/>
        <v>0</v>
      </c>
      <c r="BG29" s="144">
        <f t="shared" si="7"/>
        <v>0</v>
      </c>
      <c r="CA29" s="144">
        <v>8</v>
      </c>
      <c r="CB29" s="144">
        <v>0</v>
      </c>
      <c r="CC29" s="167"/>
      <c r="CD29" s="167"/>
    </row>
    <row r="30" spans="1:82" ht="22.5">
      <c r="A30" s="168">
        <v>13</v>
      </c>
      <c r="B30" s="169" t="s">
        <v>107</v>
      </c>
      <c r="C30" s="170" t="s">
        <v>108</v>
      </c>
      <c r="D30" s="171" t="s">
        <v>94</v>
      </c>
      <c r="E30" s="172">
        <v>6.3018000000000001</v>
      </c>
      <c r="F30" s="172">
        <v>0</v>
      </c>
      <c r="G30" s="173">
        <f t="shared" si="0"/>
        <v>0</v>
      </c>
      <c r="H30" s="174">
        <v>0</v>
      </c>
      <c r="I30" s="174">
        <f t="shared" si="1"/>
        <v>0</v>
      </c>
      <c r="J30" s="174">
        <v>0</v>
      </c>
      <c r="K30" s="174">
        <f t="shared" si="2"/>
        <v>0</v>
      </c>
      <c r="Q30" s="167">
        <v>2</v>
      </c>
      <c r="AA30" s="144">
        <v>8</v>
      </c>
      <c r="AB30" s="144">
        <v>0</v>
      </c>
      <c r="AC30" s="144">
        <v>3</v>
      </c>
      <c r="BB30" s="144">
        <v>1</v>
      </c>
      <c r="BC30" s="144">
        <f t="shared" si="3"/>
        <v>0</v>
      </c>
      <c r="BD30" s="144">
        <f t="shared" si="4"/>
        <v>0</v>
      </c>
      <c r="BE30" s="144">
        <f t="shared" si="5"/>
        <v>0</v>
      </c>
      <c r="BF30" s="144">
        <f t="shared" si="6"/>
        <v>0</v>
      </c>
      <c r="BG30" s="144">
        <f t="shared" si="7"/>
        <v>0</v>
      </c>
      <c r="CA30" s="144">
        <v>8</v>
      </c>
      <c r="CB30" s="144">
        <v>0</v>
      </c>
      <c r="CC30" s="167"/>
      <c r="CD30" s="167"/>
    </row>
    <row r="31" spans="1:82" ht="22.5">
      <c r="A31" s="168">
        <v>14</v>
      </c>
      <c r="B31" s="169" t="s">
        <v>109</v>
      </c>
      <c r="C31" s="170" t="s">
        <v>110</v>
      </c>
      <c r="D31" s="171" t="s">
        <v>94</v>
      </c>
      <c r="E31" s="172">
        <v>1.57545</v>
      </c>
      <c r="F31" s="172">
        <v>0</v>
      </c>
      <c r="G31" s="173">
        <f t="shared" si="0"/>
        <v>0</v>
      </c>
      <c r="H31" s="174">
        <v>0</v>
      </c>
      <c r="I31" s="174">
        <f t="shared" si="1"/>
        <v>0</v>
      </c>
      <c r="J31" s="174">
        <v>0</v>
      </c>
      <c r="K31" s="174">
        <f t="shared" si="2"/>
        <v>0</v>
      </c>
      <c r="Q31" s="167">
        <v>2</v>
      </c>
      <c r="AA31" s="144">
        <v>8</v>
      </c>
      <c r="AB31" s="144">
        <v>0</v>
      </c>
      <c r="AC31" s="144">
        <v>3</v>
      </c>
      <c r="BB31" s="144">
        <v>1</v>
      </c>
      <c r="BC31" s="144">
        <f t="shared" si="3"/>
        <v>0</v>
      </c>
      <c r="BD31" s="144">
        <f t="shared" si="4"/>
        <v>0</v>
      </c>
      <c r="BE31" s="144">
        <f t="shared" si="5"/>
        <v>0</v>
      </c>
      <c r="BF31" s="144">
        <f t="shared" si="6"/>
        <v>0</v>
      </c>
      <c r="BG31" s="144">
        <f t="shared" si="7"/>
        <v>0</v>
      </c>
      <c r="CA31" s="144">
        <v>8</v>
      </c>
      <c r="CB31" s="144">
        <v>0</v>
      </c>
      <c r="CC31" s="167"/>
      <c r="CD31" s="167"/>
    </row>
    <row r="32" spans="1:82">
      <c r="A32" s="183"/>
      <c r="B32" s="184" t="s">
        <v>66</v>
      </c>
      <c r="C32" s="185" t="str">
        <f>CONCATENATE(B24," ",C24)</f>
        <v>D96 Přesuny suti a vybouraných hmot</v>
      </c>
      <c r="D32" s="186"/>
      <c r="E32" s="187"/>
      <c r="F32" s="188"/>
      <c r="G32" s="189">
        <f>SUM(G24:G31)</f>
        <v>0</v>
      </c>
      <c r="H32" s="190"/>
      <c r="I32" s="191">
        <f>SUM(I24:I31)</f>
        <v>0</v>
      </c>
      <c r="J32" s="190"/>
      <c r="K32" s="191">
        <f>SUM(K24:K31)</f>
        <v>0</v>
      </c>
      <c r="Q32" s="167">
        <v>4</v>
      </c>
      <c r="BC32" s="192">
        <f>SUM(BC24:BC31)</f>
        <v>0</v>
      </c>
      <c r="BD32" s="192">
        <f>SUM(BD24:BD31)</f>
        <v>0</v>
      </c>
      <c r="BE32" s="192">
        <f>SUM(BE24:BE31)</f>
        <v>0</v>
      </c>
      <c r="BF32" s="192">
        <f>SUM(BF24:BF31)</f>
        <v>0</v>
      </c>
      <c r="BG32" s="192">
        <f>SUM(BG24:BG31)</f>
        <v>0</v>
      </c>
    </row>
    <row r="33" spans="5:5">
      <c r="E33" s="144"/>
    </row>
    <row r="34" spans="5:5">
      <c r="E34" s="144"/>
    </row>
    <row r="35" spans="5:5">
      <c r="E35" s="144"/>
    </row>
    <row r="36" spans="5:5">
      <c r="E36" s="144"/>
    </row>
    <row r="37" spans="5:5">
      <c r="E37" s="144"/>
    </row>
    <row r="38" spans="5:5">
      <c r="E38" s="144"/>
    </row>
    <row r="39" spans="5:5">
      <c r="E39" s="144"/>
    </row>
    <row r="40" spans="5:5">
      <c r="E40" s="144"/>
    </row>
    <row r="41" spans="5:5">
      <c r="E41" s="144"/>
    </row>
    <row r="42" spans="5:5">
      <c r="E42" s="144"/>
    </row>
    <row r="43" spans="5:5">
      <c r="E43" s="144"/>
    </row>
    <row r="44" spans="5:5">
      <c r="E44" s="144"/>
    </row>
    <row r="45" spans="5:5">
      <c r="E45" s="144"/>
    </row>
    <row r="46" spans="5:5">
      <c r="E46" s="144"/>
    </row>
    <row r="47" spans="5:5">
      <c r="E47" s="144"/>
    </row>
    <row r="48" spans="5:5">
      <c r="E48" s="144"/>
    </row>
    <row r="49" spans="1:7">
      <c r="E49" s="144"/>
    </row>
    <row r="50" spans="1:7">
      <c r="E50" s="144"/>
    </row>
    <row r="51" spans="1:7">
      <c r="E51" s="144"/>
    </row>
    <row r="52" spans="1:7">
      <c r="E52" s="144"/>
    </row>
    <row r="53" spans="1:7">
      <c r="E53" s="144"/>
    </row>
    <row r="54" spans="1:7">
      <c r="E54" s="144"/>
    </row>
    <row r="55" spans="1:7">
      <c r="E55" s="144"/>
    </row>
    <row r="56" spans="1:7">
      <c r="A56" s="181"/>
      <c r="B56" s="181"/>
      <c r="C56" s="181"/>
      <c r="D56" s="181"/>
      <c r="E56" s="181"/>
      <c r="F56" s="181"/>
      <c r="G56" s="181"/>
    </row>
    <row r="57" spans="1:7">
      <c r="A57" s="181"/>
      <c r="B57" s="181"/>
      <c r="C57" s="181"/>
      <c r="D57" s="181"/>
      <c r="E57" s="181"/>
      <c r="F57" s="181"/>
      <c r="G57" s="181"/>
    </row>
    <row r="58" spans="1:7">
      <c r="A58" s="181"/>
      <c r="B58" s="181"/>
      <c r="C58" s="181"/>
      <c r="D58" s="181"/>
      <c r="E58" s="181"/>
      <c r="F58" s="181"/>
      <c r="G58" s="181"/>
    </row>
    <row r="59" spans="1:7">
      <c r="A59" s="181"/>
      <c r="B59" s="181"/>
      <c r="C59" s="181"/>
      <c r="D59" s="181"/>
      <c r="E59" s="181"/>
      <c r="F59" s="181"/>
      <c r="G59" s="181"/>
    </row>
    <row r="60" spans="1:7">
      <c r="E60" s="144"/>
    </row>
    <row r="61" spans="1:7">
      <c r="E61" s="144"/>
    </row>
    <row r="62" spans="1:7">
      <c r="E62" s="144"/>
    </row>
    <row r="63" spans="1:7">
      <c r="E63" s="144"/>
    </row>
    <row r="64" spans="1:7">
      <c r="E64" s="144"/>
    </row>
    <row r="65" spans="5:5">
      <c r="E65" s="144"/>
    </row>
    <row r="66" spans="5:5">
      <c r="E66" s="144"/>
    </row>
    <row r="67" spans="5:5">
      <c r="E67" s="144"/>
    </row>
    <row r="68" spans="5:5">
      <c r="E68" s="144"/>
    </row>
    <row r="69" spans="5:5">
      <c r="E69" s="144"/>
    </row>
    <row r="70" spans="5:5">
      <c r="E70" s="144"/>
    </row>
    <row r="71" spans="5:5">
      <c r="E71" s="144"/>
    </row>
    <row r="72" spans="5:5">
      <c r="E72" s="144"/>
    </row>
    <row r="73" spans="5:5">
      <c r="E73" s="144"/>
    </row>
    <row r="74" spans="5:5">
      <c r="E74" s="144"/>
    </row>
    <row r="75" spans="5:5">
      <c r="E75" s="144"/>
    </row>
    <row r="76" spans="5:5">
      <c r="E76" s="144"/>
    </row>
    <row r="77" spans="5:5">
      <c r="E77" s="144"/>
    </row>
    <row r="78" spans="5:5">
      <c r="E78" s="144"/>
    </row>
    <row r="79" spans="5:5">
      <c r="E79" s="144"/>
    </row>
    <row r="80" spans="5:5">
      <c r="E80" s="144"/>
    </row>
    <row r="81" spans="1:7">
      <c r="E81" s="144"/>
    </row>
    <row r="82" spans="1:7">
      <c r="E82" s="144"/>
    </row>
    <row r="83" spans="1:7">
      <c r="E83" s="144"/>
    </row>
    <row r="84" spans="1:7">
      <c r="E84" s="144"/>
    </row>
    <row r="85" spans="1:7">
      <c r="E85" s="144"/>
    </row>
    <row r="86" spans="1:7">
      <c r="E86" s="144"/>
    </row>
    <row r="87" spans="1:7">
      <c r="E87" s="144"/>
    </row>
    <row r="88" spans="1:7">
      <c r="E88" s="144"/>
    </row>
    <row r="89" spans="1:7">
      <c r="E89" s="144"/>
    </row>
    <row r="90" spans="1:7">
      <c r="E90" s="144"/>
    </row>
    <row r="91" spans="1:7">
      <c r="A91" s="193"/>
      <c r="B91" s="193"/>
    </row>
    <row r="92" spans="1:7">
      <c r="A92" s="181"/>
      <c r="B92" s="181"/>
      <c r="C92" s="194"/>
      <c r="D92" s="194"/>
      <c r="E92" s="195"/>
      <c r="F92" s="194"/>
      <c r="G92" s="196"/>
    </row>
    <row r="93" spans="1:7">
      <c r="A93" s="197"/>
      <c r="B93" s="197"/>
      <c r="C93" s="181"/>
      <c r="D93" s="181"/>
      <c r="E93" s="198"/>
      <c r="F93" s="181"/>
      <c r="G93" s="181"/>
    </row>
    <row r="94" spans="1:7">
      <c r="A94" s="181"/>
      <c r="B94" s="181"/>
      <c r="C94" s="181"/>
      <c r="D94" s="181"/>
      <c r="E94" s="198"/>
      <c r="F94" s="181"/>
      <c r="G94" s="181"/>
    </row>
    <row r="95" spans="1:7">
      <c r="A95" s="181"/>
      <c r="B95" s="181"/>
      <c r="C95" s="181"/>
      <c r="D95" s="181"/>
      <c r="E95" s="198"/>
      <c r="F95" s="181"/>
      <c r="G95" s="181"/>
    </row>
    <row r="96" spans="1:7">
      <c r="A96" s="181"/>
      <c r="B96" s="181"/>
      <c r="C96" s="181"/>
      <c r="D96" s="181"/>
      <c r="E96" s="198"/>
      <c r="F96" s="181"/>
      <c r="G96" s="181"/>
    </row>
    <row r="97" spans="1:7">
      <c r="A97" s="181"/>
      <c r="B97" s="181"/>
      <c r="C97" s="181"/>
      <c r="D97" s="181"/>
      <c r="E97" s="198"/>
      <c r="F97" s="181"/>
      <c r="G97" s="181"/>
    </row>
    <row r="98" spans="1:7">
      <c r="A98" s="181"/>
      <c r="B98" s="181"/>
      <c r="C98" s="181"/>
      <c r="D98" s="181"/>
      <c r="E98" s="198"/>
      <c r="F98" s="181"/>
      <c r="G98" s="181"/>
    </row>
    <row r="99" spans="1:7">
      <c r="A99" s="181"/>
      <c r="B99" s="181"/>
      <c r="C99" s="181"/>
      <c r="D99" s="181"/>
      <c r="E99" s="198"/>
      <c r="F99" s="181"/>
      <c r="G99" s="181"/>
    </row>
    <row r="100" spans="1:7">
      <c r="A100" s="181"/>
      <c r="B100" s="181"/>
      <c r="C100" s="181"/>
      <c r="D100" s="181"/>
      <c r="E100" s="198"/>
      <c r="F100" s="181"/>
      <c r="G100" s="181"/>
    </row>
    <row r="101" spans="1:7">
      <c r="A101" s="181"/>
      <c r="B101" s="181"/>
      <c r="C101" s="181"/>
      <c r="D101" s="181"/>
      <c r="E101" s="198"/>
      <c r="F101" s="181"/>
      <c r="G101" s="181"/>
    </row>
    <row r="102" spans="1:7">
      <c r="A102" s="181"/>
      <c r="B102" s="181"/>
      <c r="C102" s="181"/>
      <c r="D102" s="181"/>
      <c r="E102" s="198"/>
      <c r="F102" s="181"/>
      <c r="G102" s="181"/>
    </row>
    <row r="103" spans="1:7">
      <c r="A103" s="181"/>
      <c r="B103" s="181"/>
      <c r="C103" s="181"/>
      <c r="D103" s="181"/>
      <c r="E103" s="198"/>
      <c r="F103" s="181"/>
      <c r="G103" s="181"/>
    </row>
    <row r="104" spans="1:7">
      <c r="A104" s="181"/>
      <c r="B104" s="181"/>
      <c r="C104" s="181"/>
      <c r="D104" s="181"/>
      <c r="E104" s="198"/>
      <c r="F104" s="181"/>
      <c r="G104" s="181"/>
    </row>
    <row r="105" spans="1:7">
      <c r="A105" s="181"/>
      <c r="B105" s="181"/>
      <c r="C105" s="181"/>
      <c r="D105" s="181"/>
      <c r="E105" s="198"/>
      <c r="F105" s="181"/>
      <c r="G105" s="181"/>
    </row>
  </sheetData>
  <mergeCells count="10">
    <mergeCell ref="A1:G1"/>
    <mergeCell ref="A3:B3"/>
    <mergeCell ref="A4:B4"/>
    <mergeCell ref="E4:G4"/>
    <mergeCell ref="C9:D9"/>
    <mergeCell ref="C13:D13"/>
    <mergeCell ref="C15:D15"/>
    <mergeCell ref="C17:D17"/>
    <mergeCell ref="C19:D19"/>
    <mergeCell ref="C21:D21"/>
  </mergeCells>
  <printOptions gridLinesSet="0"/>
  <pageMargins left="0.59055118110236227" right="0.39370078740157483" top="0.59055118110236227" bottom="0.59055118110236227" header="0.19685039370078741" footer="0.19685039370078741"/>
  <pageSetup paperSize="9" orientation="landscape" horizontalDpi="300" r:id="rId1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39</vt:i4>
      </vt:variant>
    </vt:vector>
  </HeadingPairs>
  <TitlesOfParts>
    <vt:vector size="42" baseType="lpstr">
      <vt:lpstr>Krycí list</vt:lpstr>
      <vt:lpstr>Rekapitulace</vt:lpstr>
      <vt:lpstr>Položky</vt:lpstr>
      <vt:lpstr>cisloobjektu</vt:lpstr>
      <vt:lpstr>cislostavby</vt:lpstr>
      <vt:lpstr>Datum</vt:lpstr>
      <vt:lpstr>Dil</vt:lpstr>
      <vt:lpstr>Dodavka</vt:lpstr>
      <vt:lpstr>HSV</vt:lpstr>
      <vt:lpstr>HZS</vt:lpstr>
      <vt:lpstr>JKSO</vt:lpstr>
      <vt:lpstr>MJ</vt:lpstr>
      <vt:lpstr>Mont</vt:lpstr>
      <vt:lpstr>NazevDilu</vt:lpstr>
      <vt:lpstr>nazevobjektu</vt:lpstr>
      <vt:lpstr>nazevstavby</vt:lpstr>
      <vt:lpstr>Položky!Názvy_tisku</vt:lpstr>
      <vt:lpstr>Rekapitulace!Názvy_tisku</vt:lpstr>
      <vt:lpstr>Objednatel</vt:lpstr>
      <vt:lpstr>'Krycí list'!Oblast_tisku</vt:lpstr>
      <vt:lpstr>Položky!Oblast_tisku</vt:lpstr>
      <vt:lpstr>Rekapitulace!Oblast_tisku</vt:lpstr>
      <vt:lpstr>PocetMJ</vt:lpstr>
      <vt:lpstr>Poznamka</vt:lpstr>
      <vt:lpstr>Projektant</vt:lpstr>
      <vt:lpstr>PSV</vt:lpstr>
      <vt:lpstr>SazbaDPH1</vt:lpstr>
      <vt:lpstr>SazbaDPH2</vt:lpstr>
      <vt:lpstr>SloupecCC</vt:lpstr>
      <vt:lpstr>SloupecCisloPol</vt:lpstr>
      <vt:lpstr>SloupecCH</vt:lpstr>
      <vt:lpstr>SloupecJC</vt:lpstr>
      <vt:lpstr>SloupecJH</vt:lpstr>
      <vt:lpstr>SloupecMJ</vt:lpstr>
      <vt:lpstr>SloupecMnozstvi</vt:lpstr>
      <vt:lpstr>SloupecNazPol</vt:lpstr>
      <vt:lpstr>SloupecPC</vt:lpstr>
      <vt:lpstr>VRN</vt:lpstr>
      <vt:lpstr>Zakazka</vt:lpstr>
      <vt:lpstr>Zaklad22</vt:lpstr>
      <vt:lpstr>Zaklad5</vt:lpstr>
      <vt:lpstr>Zhotovitel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pprozpocty</dc:creator>
  <cp:lastModifiedBy>Zdenek</cp:lastModifiedBy>
  <dcterms:created xsi:type="dcterms:W3CDTF">2016-03-24T10:21:24Z</dcterms:created>
  <dcterms:modified xsi:type="dcterms:W3CDTF">2016-09-26T08:08:17Z</dcterms:modified>
</cp:coreProperties>
</file>